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D\ED-MB-Erwachsenenbildung\Kursabrechnungen DIK\2027\"/>
    </mc:Choice>
  </mc:AlternateContent>
  <xr:revisionPtr revIDLastSave="0" documentId="8_{DCF8A338-A317-4E4D-AEAD-58DC7C5BC517}" xr6:coauthVersionLast="47" xr6:coauthVersionMax="47" xr10:uidLastSave="{00000000-0000-0000-0000-000000000000}"/>
  <bookViews>
    <workbookView xWindow="-103" yWindow="-103" windowWidth="33120" windowHeight="13200" xr2:uid="{00000000-000D-0000-FFFF-FFFF00000000}"/>
  </bookViews>
  <sheets>
    <sheet name="Budget" sheetId="1" r:id="rId1"/>
    <sheet name="Listen" sheetId="2" state="hidden" r:id="rId2"/>
  </sheets>
  <definedNames>
    <definedName name="_xlnm.Print_Area" localSheetId="0">Budget!$A$1:$K$151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18" i="2" l="1"/>
  <c r="E18" i="2"/>
  <c r="F18" i="2"/>
  <c r="C18" i="2"/>
  <c r="D33" i="1" l="1"/>
  <c r="J23" i="1" s="1"/>
  <c r="D53" i="1"/>
  <c r="J22" i="1" l="1"/>
  <c r="D44" i="1"/>
  <c r="F35" i="1" s="1"/>
  <c r="D32" i="1"/>
  <c r="J24" i="1" s="1"/>
  <c r="D113" i="1"/>
  <c r="J97" i="1"/>
  <c r="D112" i="1"/>
  <c r="J64" i="1"/>
  <c r="J65" i="1"/>
  <c r="J66" i="1"/>
  <c r="J67" i="1"/>
  <c r="J70" i="1"/>
  <c r="J71" i="1"/>
  <c r="J79" i="1"/>
  <c r="J85" i="1"/>
  <c r="J90" i="1"/>
  <c r="D59" i="1"/>
  <c r="D60" i="1"/>
  <c r="D61" i="1"/>
  <c r="D107" i="1"/>
  <c r="D108" i="1"/>
  <c r="D109" i="1"/>
  <c r="J21" i="1" l="1"/>
  <c r="J44" i="1"/>
  <c r="H113" i="1"/>
  <c r="J113" i="1" s="1"/>
  <c r="H112" i="1"/>
  <c r="J112" i="1" s="1"/>
  <c r="D52" i="1"/>
  <c r="J72" i="1"/>
  <c r="J99" i="1" s="1"/>
  <c r="D20" i="1" s="1"/>
  <c r="J54" i="1" l="1"/>
  <c r="J142" i="1" s="1"/>
  <c r="D24" i="1"/>
  <c r="D21" i="1" s="1"/>
  <c r="D23" i="1"/>
  <c r="J135" i="1"/>
  <c r="J118" i="1" l="1"/>
  <c r="J131" i="1" s="1"/>
  <c r="J136" i="1" s="1"/>
  <c r="J137" i="1" s="1"/>
  <c r="J141" i="1"/>
  <c r="J143" i="1" s="1"/>
</calcChain>
</file>

<file path=xl/sharedStrings.xml><?xml version="1.0" encoding="utf-8"?>
<sst xmlns="http://schemas.openxmlformats.org/spreadsheetml/2006/main" count="165" uniqueCount="129">
  <si>
    <t>Sprachförderung</t>
  </si>
  <si>
    <t>Trägerschaft</t>
  </si>
  <si>
    <t>Anzahl Kurse</t>
  </si>
  <si>
    <t>Kinderbetreuung</t>
  </si>
  <si>
    <t>Anzahl Lektionen Total</t>
  </si>
  <si>
    <t>Anzahl TN Total</t>
  </si>
  <si>
    <t>Personalkosten</t>
  </si>
  <si>
    <t>Projektleitung</t>
  </si>
  <si>
    <t>Kursleitende</t>
  </si>
  <si>
    <r>
      <t xml:space="preserve">Total </t>
    </r>
    <r>
      <rPr>
        <sz val="10"/>
        <rFont val="Arial"/>
        <family val="2"/>
      </rPr>
      <t>Personalkosten</t>
    </r>
  </si>
  <si>
    <t>Infrastruktur</t>
  </si>
  <si>
    <t>Büro/Telefon/EDV etc.</t>
  </si>
  <si>
    <t>Kursräume</t>
  </si>
  <si>
    <r>
      <t xml:space="preserve">Total </t>
    </r>
    <r>
      <rPr>
        <sz val="10"/>
        <rFont val="Arial"/>
        <family val="2"/>
      </rPr>
      <t>Infrastruktur</t>
    </r>
  </si>
  <si>
    <t>Produktionskosten</t>
  </si>
  <si>
    <t>Kursmaterialien, Lehrmittel</t>
  </si>
  <si>
    <r>
      <t xml:space="preserve">Total </t>
    </r>
    <r>
      <rPr>
        <sz val="10"/>
        <rFont val="Arial"/>
        <family val="2"/>
      </rPr>
      <t>Produktionskosten</t>
    </r>
  </si>
  <si>
    <t>Öffentlichkeitsarbeit</t>
  </si>
  <si>
    <t>Werbung/Ausschreibung</t>
  </si>
  <si>
    <t>Übrige Kosten</t>
  </si>
  <si>
    <r>
      <t xml:space="preserve">Total </t>
    </r>
    <r>
      <rPr>
        <sz val="10"/>
        <rFont val="Arial"/>
        <family val="2"/>
      </rPr>
      <t>Öffentlichkeitsarbeit</t>
    </r>
  </si>
  <si>
    <r>
      <t xml:space="preserve">Total </t>
    </r>
    <r>
      <rPr>
        <sz val="10"/>
        <rFont val="Arial"/>
        <family val="2"/>
      </rPr>
      <t>übrige Kosten</t>
    </r>
  </si>
  <si>
    <t>Eigenleistungen Trägerschaft</t>
  </si>
  <si>
    <t>Beiträge Dritte</t>
  </si>
  <si>
    <t>Total Ausgaben</t>
  </si>
  <si>
    <t>Total Einnahmen</t>
  </si>
  <si>
    <t>Budgetierter Überschuss/Verlust</t>
  </si>
  <si>
    <t>Ort, Datum</t>
  </si>
  <si>
    <t>Unterschrift</t>
  </si>
  <si>
    <t>Kosten / Lektion</t>
  </si>
  <si>
    <t>Kosten / TN</t>
  </si>
  <si>
    <t>Lekt. bzw. Std.</t>
  </si>
  <si>
    <t>AWA BS</t>
  </si>
  <si>
    <t>Sozialhilfe BS</t>
  </si>
  <si>
    <t>Kanton BL</t>
  </si>
  <si>
    <t>Andere Stellen BS</t>
  </si>
  <si>
    <t>Kanton AG</t>
  </si>
  <si>
    <t>Kanton SO</t>
  </si>
  <si>
    <t>Deutschkurse</t>
  </si>
  <si>
    <t>Std.-Lohn (Brutto)</t>
  </si>
  <si>
    <t>Erziehungsdepartement des Kantons Basel-Stadt</t>
  </si>
  <si>
    <t>Grundlage Beitrag (100%)</t>
  </si>
  <si>
    <t>ja</t>
  </si>
  <si>
    <t>nein</t>
  </si>
  <si>
    <t>Auswahl</t>
  </si>
  <si>
    <t>Anderes, nämlich…</t>
  </si>
  <si>
    <t>Nämlich…</t>
  </si>
  <si>
    <t>Weitere Kantone, Städte, Gemeinden, nämlich …</t>
  </si>
  <si>
    <t>Stiftungen &amp; übrige, nämlich …</t>
  </si>
  <si>
    <t>Ausgaben in CHF</t>
  </si>
  <si>
    <t>Kinderbetreuung (Kibe)</t>
  </si>
  <si>
    <t>Kanton BS</t>
  </si>
  <si>
    <t>Übrige Stellen BL, nämlich ...</t>
  </si>
  <si>
    <t>Kosten / TN / Lektion</t>
  </si>
  <si>
    <t>Total beantragter Beitrag BS</t>
  </si>
  <si>
    <t>Total Beitrag Deutschkurse BS</t>
  </si>
  <si>
    <t>Total Beitrag Kibe BS</t>
  </si>
  <si>
    <t>Beitrag Kibe / Lektion</t>
  </si>
  <si>
    <t xml:space="preserve">Projekt-Nr. </t>
  </si>
  <si>
    <t>Kursbeiträge TN</t>
  </si>
  <si>
    <t>Übrige TN</t>
  </si>
  <si>
    <t>Übersicht beantragter Beitrag BS</t>
  </si>
  <si>
    <t>Deutsch- und Integrationskurse</t>
  </si>
  <si>
    <t>Kurstyp/Angebot</t>
  </si>
  <si>
    <t>Ø Anzahl Lektionen / Kurs</t>
  </si>
  <si>
    <t>Ø Anzahl TN / Kurs</t>
  </si>
  <si>
    <t>davon TN mit 50% Reduktion*</t>
  </si>
  <si>
    <t>davon TN mit 80% Reduktion*</t>
  </si>
  <si>
    <t xml:space="preserve">  * aufgrund Krankenkassenprämienverbilligung</t>
  </si>
  <si>
    <t>Anzahl privatzahlene Kinder BS</t>
  </si>
  <si>
    <t>Kosten privatzahlende TN BS</t>
  </si>
  <si>
    <t>Anzahl privatzahlende TN BS</t>
  </si>
  <si>
    <t>Für die Kinderbertreuung muss kein Budget eingereicht werden</t>
  </si>
  <si>
    <t>sonstige Personalkosten, nämlich:</t>
  </si>
  <si>
    <t>Für die Kinderbertreuung muss kein Finanzierungsplan eingereicht werden</t>
  </si>
  <si>
    <t>Name, Vorname</t>
  </si>
  <si>
    <t>Administration</t>
  </si>
  <si>
    <t>Buchhaltung</t>
  </si>
  <si>
    <t>Anzahl
TN</t>
  </si>
  <si>
    <t>Ø CHF 
pro Lektion</t>
  </si>
  <si>
    <t>Ø CHF 
pro Kurs</t>
  </si>
  <si>
    <t>Einnahmen 
in CHF</t>
  </si>
  <si>
    <t>4005 Basel</t>
  </si>
  <si>
    <t>Effektive Gesamtkosten</t>
  </si>
  <si>
    <t>CHF gesamtes Angebot</t>
  </si>
  <si>
    <t>CHF privatzahlende TN BS</t>
  </si>
  <si>
    <t>CHF / Lektion</t>
  </si>
  <si>
    <t>CHF / TN / Lektion</t>
  </si>
  <si>
    <t>CHF / TN</t>
  </si>
  <si>
    <t>davon TN mit 70% Reduktion*</t>
  </si>
  <si>
    <t>davon TN mit 60% Reduktion*</t>
  </si>
  <si>
    <t>davon TN mit 40% Reduktion*</t>
  </si>
  <si>
    <t>Mittelschulen und Berufsbildung</t>
  </si>
  <si>
    <t>Kanton BS "Gratis-Deutschkurse"</t>
  </si>
  <si>
    <t>davon TN mit 90% Reduktion*</t>
  </si>
  <si>
    <t>CHF</t>
  </si>
  <si>
    <t>Rosentalstrasse 17</t>
  </si>
  <si>
    <t>davon TN mit 20% Reduktion*</t>
  </si>
  <si>
    <t>davon TN mit 30% Reduktion*</t>
  </si>
  <si>
    <t>davon TN mit 10% Reduktion</t>
  </si>
  <si>
    <t>ausblenden</t>
  </si>
  <si>
    <t>Integrationskurs</t>
  </si>
  <si>
    <t>Alphabetisierungskurs</t>
  </si>
  <si>
    <t>Budget Deutschkurse</t>
  </si>
  <si>
    <t>Finanzierungsplan Deutschkurse</t>
  </si>
  <si>
    <t>Eigenanteil Privatzahlende BS</t>
  </si>
  <si>
    <t>Integrationskurse</t>
  </si>
  <si>
    <t>fide-Kurse</t>
  </si>
  <si>
    <t>Alphabetisierungskurse</t>
  </si>
  <si>
    <r>
      <t>Berechnung der Vollkosten</t>
    </r>
    <r>
      <rPr>
        <sz val="10"/>
        <rFont val="Arial"/>
        <family val="2"/>
      </rPr>
      <t xml:space="preserve"> </t>
    </r>
    <r>
      <rPr>
        <b/>
        <sz val="12"/>
        <rFont val="Arial"/>
        <family val="2"/>
      </rPr>
      <t>Deutschkurse</t>
    </r>
  </si>
  <si>
    <t>Geplante Teilnehmende Deutschkurse</t>
  </si>
  <si>
    <r>
      <t>Geplante Kinder in Kinderbetreuung</t>
    </r>
    <r>
      <rPr>
        <sz val="10"/>
        <rFont val="Arial"/>
        <family val="2"/>
      </rPr>
      <t xml:space="preserve"> (Kibe)</t>
    </r>
  </si>
  <si>
    <t>Vollkosten pro TN und Lektion</t>
  </si>
  <si>
    <t>Vollkosten pro Lektion</t>
  </si>
  <si>
    <t>fide-Kurs (mit Label)</t>
  </si>
  <si>
    <t>Vollkosten pro TN werden berechnet auf der Grundlage von 12 TN (Alphabeitisierung 7 TN): siehe Formel</t>
  </si>
  <si>
    <t>Hier die vorgegebenen Vollkosten eingeben!</t>
  </si>
  <si>
    <t>TN</t>
  </si>
  <si>
    <t>Wenn diese Werte verändert werden, passt sich das Budgetformular an.</t>
  </si>
  <si>
    <t>Achtung: Die gleichen Anpassungen müssen auch im Abrechnungsformular vorgenommen werden.</t>
  </si>
  <si>
    <t>Anpassungen fürs neue Jahr</t>
  </si>
  <si>
    <t>Jahr auf Blatt "Gesamtabrechnung"</t>
  </si>
  <si>
    <t>Obige Vollkosten falls neue notwendig</t>
  </si>
  <si>
    <t>Analog bei Budgeformular</t>
  </si>
  <si>
    <t>Budget mit Finanzierungsplan 2027</t>
  </si>
  <si>
    <t>* gemäss Tarifskala</t>
  </si>
  <si>
    <t>CHF / Lektion *</t>
  </si>
  <si>
    <t>CHF / TN / Lektion *</t>
  </si>
  <si>
    <r>
      <t>Geplante Erfolgsrechnung</t>
    </r>
    <r>
      <rPr>
        <sz val="10"/>
        <rFont val="Arial"/>
        <family val="2"/>
      </rPr>
      <t xml:space="preserve"> (ohne Kinderbetreuung)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</si>
</sst>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_ ;[Red]\-#,##0.00\ "/>
    <numFmt numFmtId="166" formatCode="#,##0.00;\-#,##0.00;\-\ \ \ \ \ \ "/>
  </numFmts>
  <fonts count="15" x14ac:knownFonts="1">
    <font>
      <sz val="10"/>
      <name val="Arial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C0000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7"/>
      </left>
      <right style="thin">
        <color indexed="47"/>
      </right>
      <top style="thin">
        <color indexed="47"/>
      </top>
      <bottom style="thin">
        <color indexed="4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7"/>
      </left>
      <right style="thin">
        <color indexed="47"/>
      </right>
      <top style="thin">
        <color indexed="47"/>
      </top>
      <bottom/>
      <diagonal/>
    </border>
    <border>
      <left style="thin">
        <color indexed="47"/>
      </left>
      <right style="thin">
        <color indexed="47"/>
      </right>
      <top/>
      <bottom style="thin">
        <color indexed="4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/>
      <top style="thin">
        <color indexed="64"/>
      </top>
      <bottom style="thin">
        <color indexed="48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47"/>
      </left>
      <right/>
      <top style="thin">
        <color indexed="47"/>
      </top>
      <bottom style="thin">
        <color indexed="47"/>
      </bottom>
      <diagonal/>
    </border>
    <border>
      <left/>
      <right/>
      <top style="thin">
        <color indexed="47"/>
      </top>
      <bottom style="thin">
        <color indexed="47"/>
      </bottom>
      <diagonal/>
    </border>
    <border>
      <left/>
      <right style="thin">
        <color indexed="47"/>
      </right>
      <top style="thin">
        <color indexed="47"/>
      </top>
      <bottom style="thin">
        <color indexed="47"/>
      </bottom>
      <diagonal/>
    </border>
  </borders>
  <cellStyleXfs count="2">
    <xf numFmtId="0" fontId="0" fillId="0" borderId="0"/>
    <xf numFmtId="0" fontId="3" fillId="0" borderId="0"/>
  </cellStyleXfs>
  <cellXfs count="111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2" borderId="5" xfId="0" applyFont="1" applyFill="1" applyBorder="1" applyAlignment="1">
      <alignment vertical="top"/>
    </xf>
    <xf numFmtId="2" fontId="0" fillId="2" borderId="0" xfId="0" applyNumberFormat="1" applyFill="1" applyAlignment="1">
      <alignment vertical="center"/>
    </xf>
    <xf numFmtId="0" fontId="1" fillId="2" borderId="7" xfId="0" applyFont="1" applyFill="1" applyBorder="1" applyAlignment="1">
      <alignment vertical="center"/>
    </xf>
    <xf numFmtId="4" fontId="0" fillId="3" borderId="10" xfId="0" applyNumberFormat="1" applyFill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vertical="center"/>
    </xf>
    <xf numFmtId="4" fontId="0" fillId="3" borderId="12" xfId="0" applyNumberFormat="1" applyFill="1" applyBorder="1" applyAlignment="1">
      <alignment vertical="center"/>
    </xf>
    <xf numFmtId="4" fontId="0" fillId="5" borderId="11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6" fontId="0" fillId="5" borderId="11" xfId="0" applyNumberFormat="1" applyFill="1" applyBorder="1" applyAlignment="1">
      <alignment horizontal="right" vertical="center"/>
    </xf>
    <xf numFmtId="4" fontId="2" fillId="4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4" fontId="0" fillId="5" borderId="14" xfId="0" applyNumberFormat="1" applyFill="1" applyBorder="1" applyAlignment="1">
      <alignment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4" fontId="0" fillId="2" borderId="15" xfId="0" applyNumberFormat="1" applyFill="1" applyBorder="1" applyAlignment="1" applyProtection="1">
      <alignment vertical="center"/>
      <protection locked="0"/>
    </xf>
    <xf numFmtId="4" fontId="0" fillId="2" borderId="17" xfId="0" applyNumberFormat="1" applyFill="1" applyBorder="1" applyAlignment="1" applyProtection="1">
      <alignment vertical="center"/>
      <protection locked="0"/>
    </xf>
    <xf numFmtId="4" fontId="0" fillId="2" borderId="15" xfId="0" applyNumberForma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>
      <alignment vertical="center"/>
    </xf>
    <xf numFmtId="0" fontId="0" fillId="0" borderId="18" xfId="0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2" fontId="3" fillId="0" borderId="1" xfId="1" applyNumberFormat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164" fontId="0" fillId="3" borderId="13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5" xfId="0" applyFont="1" applyFill="1" applyBorder="1" applyAlignment="1">
      <alignment vertical="center"/>
    </xf>
    <xf numFmtId="2" fontId="0" fillId="3" borderId="12" xfId="0" applyNumberForma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3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2" fillId="8" borderId="0" xfId="0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14" fillId="8" borderId="0" xfId="1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3" fillId="3" borderId="23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vertical="center"/>
      <protection locked="0"/>
    </xf>
    <xf numFmtId="0" fontId="0" fillId="2" borderId="22" xfId="0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9525</xdr:colOff>
      <xdr:row>0</xdr:row>
      <xdr:rowOff>1028700</xdr:rowOff>
    </xdr:to>
    <xdr:pic>
      <xdr:nvPicPr>
        <xdr:cNvPr id="1165" name="Grafik 5">
          <a:extLst>
            <a:ext uri="{FF2B5EF4-FFF2-40B4-BE49-F238E27FC236}">
              <a16:creationId xmlns:a16="http://schemas.microsoft.com/office/drawing/2014/main" id="{025FCD7B-1C5A-452A-90B8-87BE0C74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2289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51"/>
  <sheetViews>
    <sheetView tabSelected="1" zoomScaleNormal="100" workbookViewId="0">
      <selection activeCell="D8" sqref="D8:J8"/>
    </sheetView>
  </sheetViews>
  <sheetFormatPr baseColWidth="10" defaultColWidth="11.3828125" defaultRowHeight="12.45" x14ac:dyDescent="0.3"/>
  <cols>
    <col min="1" max="1" width="7.15234375" style="1" customWidth="1"/>
    <col min="2" max="2" width="25.69140625" style="1" customWidth="1"/>
    <col min="3" max="3" width="2.84375" style="1" customWidth="1"/>
    <col min="4" max="4" width="12.84375" style="1" customWidth="1"/>
    <col min="5" max="5" width="2.84375" style="1" customWidth="1"/>
    <col min="6" max="6" width="12.84375" style="1" customWidth="1"/>
    <col min="7" max="7" width="2.84375" style="1" customWidth="1"/>
    <col min="8" max="8" width="12.84375" style="1" customWidth="1"/>
    <col min="9" max="9" width="2.84375" style="1" customWidth="1"/>
    <col min="10" max="10" width="11.3828125" style="1" customWidth="1"/>
    <col min="11" max="11" width="1.3828125" style="1" customWidth="1"/>
    <col min="12" max="12" width="11.3828125" style="1"/>
    <col min="13" max="13" width="18.84375" style="1" hidden="1" customWidth="1"/>
    <col min="14" max="16384" width="11.3828125" style="1"/>
  </cols>
  <sheetData>
    <row r="1" spans="2:13" ht="84.75" customHeight="1" x14ac:dyDescent="0.3">
      <c r="F1" s="14"/>
      <c r="G1" s="14"/>
      <c r="H1" s="14"/>
      <c r="I1" s="14"/>
      <c r="J1" s="15"/>
      <c r="M1" s="74" t="s">
        <v>100</v>
      </c>
    </row>
    <row r="2" spans="2:13" ht="12" customHeight="1" x14ac:dyDescent="0.3">
      <c r="B2" s="8" t="s">
        <v>96</v>
      </c>
      <c r="F2" s="14"/>
      <c r="G2" s="14"/>
      <c r="H2" s="14"/>
      <c r="I2" s="14"/>
      <c r="J2" s="15"/>
    </row>
    <row r="3" spans="2:13" ht="12" customHeight="1" x14ac:dyDescent="0.3">
      <c r="B3" s="8" t="s">
        <v>82</v>
      </c>
      <c r="F3" s="14"/>
      <c r="G3" s="14"/>
      <c r="H3" s="14"/>
      <c r="I3" s="14"/>
      <c r="J3" s="15"/>
    </row>
    <row r="4" spans="2:13" ht="12" customHeight="1" x14ac:dyDescent="0.3">
      <c r="F4" s="2"/>
      <c r="G4" s="2"/>
      <c r="H4" s="2"/>
      <c r="I4" s="2"/>
    </row>
    <row r="5" spans="2:13" ht="26.25" customHeight="1" x14ac:dyDescent="0.3">
      <c r="B5" s="18" t="s">
        <v>0</v>
      </c>
      <c r="C5" s="19"/>
      <c r="D5" s="20"/>
      <c r="E5" s="20"/>
      <c r="F5" s="20"/>
      <c r="G5" s="20"/>
      <c r="H5" s="20"/>
      <c r="I5" s="20"/>
      <c r="J5" s="71" t="s">
        <v>42</v>
      </c>
      <c r="K5" s="21"/>
    </row>
    <row r="6" spans="2:13" ht="26.25" customHeight="1" x14ac:dyDescent="0.3">
      <c r="B6" s="22" t="s">
        <v>124</v>
      </c>
      <c r="C6" s="3"/>
      <c r="J6" s="72" t="s">
        <v>43</v>
      </c>
      <c r="K6" s="23"/>
    </row>
    <row r="7" spans="2:13" ht="15" customHeight="1" x14ac:dyDescent="0.3">
      <c r="B7" s="24"/>
      <c r="C7" s="4"/>
      <c r="K7" s="23"/>
    </row>
    <row r="8" spans="2:13" ht="15" customHeight="1" x14ac:dyDescent="0.3">
      <c r="B8" s="26" t="s">
        <v>58</v>
      </c>
      <c r="D8" s="108"/>
      <c r="E8" s="105"/>
      <c r="F8" s="105"/>
      <c r="G8" s="105"/>
      <c r="H8" s="105"/>
      <c r="I8" s="105"/>
      <c r="J8" s="106"/>
      <c r="K8" s="23"/>
    </row>
    <row r="9" spans="2:13" ht="15" customHeight="1" x14ac:dyDescent="0.3">
      <c r="B9" s="25" t="s">
        <v>63</v>
      </c>
      <c r="D9" s="108"/>
      <c r="E9" s="105"/>
      <c r="F9" s="105"/>
      <c r="G9" s="105"/>
      <c r="H9" s="105"/>
      <c r="I9" s="105"/>
      <c r="J9" s="106"/>
      <c r="K9" s="23"/>
    </row>
    <row r="10" spans="2:13" ht="15" customHeight="1" x14ac:dyDescent="0.3">
      <c r="B10" s="25" t="s">
        <v>1</v>
      </c>
      <c r="D10" s="108"/>
      <c r="E10" s="105"/>
      <c r="F10" s="105"/>
      <c r="G10" s="105"/>
      <c r="H10" s="105"/>
      <c r="I10" s="105"/>
      <c r="J10" s="106"/>
      <c r="K10" s="23"/>
    </row>
    <row r="11" spans="2:13" ht="7.5" customHeight="1" x14ac:dyDescent="0.3">
      <c r="B11" s="25"/>
      <c r="D11" s="5"/>
      <c r="E11" s="2"/>
      <c r="K11" s="23"/>
    </row>
    <row r="12" spans="2:13" ht="15" customHeight="1" x14ac:dyDescent="0.3">
      <c r="B12" s="82" t="s">
        <v>101</v>
      </c>
      <c r="C12" s="2"/>
      <c r="D12" s="78"/>
      <c r="E12" s="2"/>
      <c r="F12" s="2"/>
      <c r="G12" s="2"/>
      <c r="H12" s="2"/>
      <c r="I12" s="2"/>
      <c r="K12" s="23"/>
    </row>
    <row r="13" spans="2:13" ht="15" customHeight="1" x14ac:dyDescent="0.3">
      <c r="B13" s="82" t="s">
        <v>114</v>
      </c>
      <c r="C13" s="2"/>
      <c r="D13" s="78"/>
      <c r="E13" s="2"/>
      <c r="F13" s="2"/>
      <c r="G13" s="2"/>
      <c r="H13" s="2"/>
      <c r="I13" s="2"/>
      <c r="K13" s="23"/>
    </row>
    <row r="14" spans="2:13" ht="15" customHeight="1" x14ac:dyDescent="0.3">
      <c r="B14" s="82" t="s">
        <v>102</v>
      </c>
      <c r="C14" s="2"/>
      <c r="D14" s="78"/>
      <c r="E14" s="2"/>
      <c r="F14" s="2"/>
      <c r="G14" s="2"/>
      <c r="H14" s="2"/>
      <c r="I14" s="2"/>
      <c r="K14" s="23"/>
    </row>
    <row r="15" spans="2:13" ht="15" customHeight="1" x14ac:dyDescent="0.3">
      <c r="B15" s="32" t="s">
        <v>50</v>
      </c>
      <c r="C15" s="2"/>
      <c r="D15" s="78"/>
      <c r="E15" s="2"/>
      <c r="F15" s="2"/>
      <c r="G15" s="2"/>
      <c r="H15" s="2"/>
      <c r="I15" s="2"/>
      <c r="K15" s="23"/>
    </row>
    <row r="16" spans="2:13" ht="7.5" customHeight="1" x14ac:dyDescent="0.3">
      <c r="B16" s="27"/>
      <c r="C16" s="28"/>
      <c r="D16" s="28"/>
      <c r="E16" s="28"/>
      <c r="F16" s="28"/>
      <c r="G16" s="28"/>
      <c r="H16" s="28"/>
      <c r="I16" s="28"/>
      <c r="J16" s="28"/>
      <c r="K16" s="29"/>
    </row>
    <row r="17" spans="2:11" ht="7.5" customHeight="1" x14ac:dyDescent="0.3"/>
    <row r="18" spans="2:11" ht="30" customHeight="1" x14ac:dyDescent="0.3">
      <c r="B18" s="31" t="s">
        <v>109</v>
      </c>
      <c r="C18" s="30"/>
      <c r="D18" s="20"/>
      <c r="E18" s="20"/>
      <c r="F18" s="20"/>
      <c r="G18" s="20"/>
      <c r="H18" s="20"/>
      <c r="I18" s="20"/>
      <c r="J18" s="20"/>
      <c r="K18" s="21"/>
    </row>
    <row r="19" spans="2:11" ht="15" customHeight="1" x14ac:dyDescent="0.3">
      <c r="B19" s="32" t="s">
        <v>83</v>
      </c>
      <c r="C19" s="2"/>
      <c r="D19" s="16"/>
      <c r="E19" s="2"/>
      <c r="F19" s="109" t="s">
        <v>41</v>
      </c>
      <c r="G19" s="110"/>
      <c r="H19" s="110"/>
      <c r="I19" s="2"/>
      <c r="J19" s="56"/>
      <c r="K19" s="23"/>
    </row>
    <row r="20" spans="2:11" ht="15" customHeight="1" x14ac:dyDescent="0.3">
      <c r="B20" s="26" t="s">
        <v>84</v>
      </c>
      <c r="C20" s="2"/>
      <c r="D20" s="45" t="str">
        <f>IF(J99=0,"",J99)</f>
        <v/>
      </c>
      <c r="F20" s="100"/>
      <c r="G20" s="100"/>
      <c r="H20" s="100"/>
      <c r="J20" s="7"/>
      <c r="K20" s="23"/>
    </row>
    <row r="21" spans="2:11" ht="15" customHeight="1" x14ac:dyDescent="0.3">
      <c r="B21" s="26" t="s">
        <v>85</v>
      </c>
      <c r="C21" s="2"/>
      <c r="D21" s="45" t="str">
        <f>IF(D35="","",D24*D35)</f>
        <v/>
      </c>
      <c r="F21" s="99" t="s">
        <v>85</v>
      </c>
      <c r="G21" s="100" t="s">
        <v>70</v>
      </c>
      <c r="H21" s="100" t="s">
        <v>70</v>
      </c>
      <c r="I21" s="2"/>
      <c r="J21" s="45" t="str">
        <f>IF(D35="","",J24*D35)</f>
        <v/>
      </c>
      <c r="K21" s="23"/>
    </row>
    <row r="22" spans="2:11" ht="15" customHeight="1" x14ac:dyDescent="0.3">
      <c r="B22" s="26" t="s">
        <v>86</v>
      </c>
      <c r="C22" s="2"/>
      <c r="D22" s="45" t="str">
        <f>IF(D30="","",D20/D30)</f>
        <v/>
      </c>
      <c r="F22" s="99" t="s">
        <v>126</v>
      </c>
      <c r="G22" s="100" t="s">
        <v>29</v>
      </c>
      <c r="H22" s="100" t="s">
        <v>29</v>
      </c>
      <c r="J22" s="45" t="str">
        <f>IF(D33="","",IF(D14="ja",Listen!F6,IF(D13="ja",Listen!E6,IF(D12="ja",Listen!D6,Listen!C6))))</f>
        <v/>
      </c>
      <c r="K22" s="23"/>
    </row>
    <row r="23" spans="2:11" ht="15" customHeight="1" x14ac:dyDescent="0.3">
      <c r="B23" s="26" t="s">
        <v>87</v>
      </c>
      <c r="C23" s="2"/>
      <c r="D23" s="45" t="str">
        <f>IF(D33="","",D22/D33)</f>
        <v/>
      </c>
      <c r="F23" s="99" t="s">
        <v>127</v>
      </c>
      <c r="G23" s="100" t="s">
        <v>53</v>
      </c>
      <c r="H23" s="100" t="s">
        <v>53</v>
      </c>
      <c r="J23" s="45" t="str">
        <f>IF(D33="","",IF(D14="ja",Listen!F18,IF(D13="ja",Listen!E18,IF(D12="ja",Listen!D18,Listen!C18))))</f>
        <v/>
      </c>
      <c r="K23" s="23"/>
    </row>
    <row r="24" spans="2:11" ht="15" customHeight="1" x14ac:dyDescent="0.3">
      <c r="B24" s="26" t="s">
        <v>88</v>
      </c>
      <c r="C24" s="2"/>
      <c r="D24" s="45" t="str">
        <f>IF(D31="","",D20/D31)</f>
        <v/>
      </c>
      <c r="F24" s="99" t="s">
        <v>88</v>
      </c>
      <c r="G24" s="100" t="s">
        <v>30</v>
      </c>
      <c r="H24" s="100" t="s">
        <v>30</v>
      </c>
      <c r="J24" s="45" t="str">
        <f>IF(D32="","",J23*D32)</f>
        <v/>
      </c>
      <c r="K24" s="23"/>
    </row>
    <row r="25" spans="2:11" ht="4.5" customHeight="1" x14ac:dyDescent="0.3">
      <c r="B25" s="25"/>
      <c r="K25" s="23"/>
    </row>
    <row r="26" spans="2:11" ht="17.25" customHeight="1" x14ac:dyDescent="0.3">
      <c r="B26" s="27"/>
      <c r="C26" s="28"/>
      <c r="D26" s="28"/>
      <c r="E26" s="28"/>
      <c r="F26" s="70" t="s">
        <v>125</v>
      </c>
      <c r="G26" s="28"/>
      <c r="H26" s="28"/>
      <c r="I26" s="28"/>
      <c r="J26" s="28"/>
      <c r="K26" s="29"/>
    </row>
    <row r="27" spans="2:11" ht="7.5" customHeight="1" x14ac:dyDescent="0.3"/>
    <row r="28" spans="2:11" ht="30" customHeight="1" x14ac:dyDescent="0.3">
      <c r="B28" s="31" t="s">
        <v>110</v>
      </c>
      <c r="C28" s="30"/>
      <c r="D28" s="20"/>
      <c r="E28" s="20"/>
      <c r="F28" s="20"/>
      <c r="G28" s="20"/>
      <c r="H28" s="20"/>
      <c r="I28" s="20"/>
      <c r="J28" s="20"/>
      <c r="K28" s="21"/>
    </row>
    <row r="29" spans="2:11" ht="15" customHeight="1" x14ac:dyDescent="0.3">
      <c r="B29" s="25" t="s">
        <v>2</v>
      </c>
      <c r="D29" s="60"/>
      <c r="K29" s="23"/>
    </row>
    <row r="30" spans="2:11" ht="15" customHeight="1" x14ac:dyDescent="0.3">
      <c r="B30" s="25" t="s">
        <v>4</v>
      </c>
      <c r="D30" s="60"/>
      <c r="K30" s="23"/>
    </row>
    <row r="31" spans="2:11" ht="15" customHeight="1" x14ac:dyDescent="0.3">
      <c r="B31" s="25" t="s">
        <v>5</v>
      </c>
      <c r="D31" s="60"/>
      <c r="K31" s="23"/>
    </row>
    <row r="32" spans="2:11" ht="15" customHeight="1" x14ac:dyDescent="0.3">
      <c r="B32" s="26" t="s">
        <v>64</v>
      </c>
      <c r="C32" s="2"/>
      <c r="D32" s="79" t="str">
        <f>IF(COUNT(D29,D30)=2,D30/D29,"")</f>
        <v/>
      </c>
      <c r="K32" s="23"/>
    </row>
    <row r="33" spans="2:13" ht="15" customHeight="1" x14ac:dyDescent="0.3">
      <c r="B33" s="26" t="s">
        <v>65</v>
      </c>
      <c r="C33" s="2"/>
      <c r="D33" s="46" t="str">
        <f>IF(COUNT(D29,D31)=2,ROUND(D31/D29,1),"")</f>
        <v/>
      </c>
      <c r="K33" s="23"/>
    </row>
    <row r="34" spans="2:13" ht="7.5" customHeight="1" x14ac:dyDescent="0.3">
      <c r="B34" s="25"/>
      <c r="D34" s="11"/>
      <c r="K34" s="23"/>
    </row>
    <row r="35" spans="2:13" ht="15" customHeight="1" x14ac:dyDescent="0.3">
      <c r="B35" s="26" t="s">
        <v>71</v>
      </c>
      <c r="C35" s="2"/>
      <c r="D35" s="60"/>
      <c r="F35" s="81" t="str">
        <f>IF(D44&lt;0,"Summe TN &gt; Anzahl TN","")</f>
        <v/>
      </c>
      <c r="K35" s="23"/>
      <c r="M35" s="74">
        <v>0.9</v>
      </c>
    </row>
    <row r="36" spans="2:13" ht="15" customHeight="1" x14ac:dyDescent="0.3">
      <c r="B36" s="53" t="s">
        <v>94</v>
      </c>
      <c r="C36" s="54"/>
      <c r="D36" s="61"/>
      <c r="K36" s="23"/>
      <c r="M36" s="74">
        <v>0.8</v>
      </c>
    </row>
    <row r="37" spans="2:13" ht="15" customHeight="1" x14ac:dyDescent="0.3">
      <c r="B37" s="53" t="s">
        <v>67</v>
      </c>
      <c r="C37" s="54"/>
      <c r="D37" s="61"/>
      <c r="K37" s="23"/>
      <c r="M37" s="74">
        <v>0.7</v>
      </c>
    </row>
    <row r="38" spans="2:13" ht="15" customHeight="1" x14ac:dyDescent="0.3">
      <c r="B38" s="53" t="s">
        <v>89</v>
      </c>
      <c r="C38" s="54"/>
      <c r="D38" s="61"/>
      <c r="K38" s="23"/>
      <c r="M38" s="74">
        <v>0.6</v>
      </c>
    </row>
    <row r="39" spans="2:13" ht="15" customHeight="1" x14ac:dyDescent="0.3">
      <c r="B39" s="53" t="s">
        <v>90</v>
      </c>
      <c r="C39" s="54"/>
      <c r="D39" s="61"/>
      <c r="K39" s="23"/>
      <c r="M39" s="74">
        <v>0.5</v>
      </c>
    </row>
    <row r="40" spans="2:13" ht="15" customHeight="1" x14ac:dyDescent="0.3">
      <c r="B40" s="53" t="s">
        <v>66</v>
      </c>
      <c r="C40" s="54"/>
      <c r="D40" s="61"/>
      <c r="K40" s="23"/>
      <c r="M40" s="74">
        <v>0.4</v>
      </c>
    </row>
    <row r="41" spans="2:13" ht="15" customHeight="1" x14ac:dyDescent="0.3">
      <c r="B41" s="53" t="s">
        <v>91</v>
      </c>
      <c r="C41" s="54"/>
      <c r="D41" s="61"/>
      <c r="K41" s="23"/>
      <c r="M41" s="74">
        <v>0.3</v>
      </c>
    </row>
    <row r="42" spans="2:13" ht="15" customHeight="1" x14ac:dyDescent="0.3">
      <c r="B42" s="53" t="s">
        <v>98</v>
      </c>
      <c r="C42" s="54"/>
      <c r="D42" s="61"/>
      <c r="K42" s="23"/>
      <c r="M42" s="74">
        <v>0.2</v>
      </c>
    </row>
    <row r="43" spans="2:13" ht="15" customHeight="1" x14ac:dyDescent="0.3">
      <c r="B43" s="53" t="s">
        <v>97</v>
      </c>
      <c r="C43" s="54"/>
      <c r="D43" s="61"/>
      <c r="J43" s="16" t="s">
        <v>95</v>
      </c>
      <c r="K43" s="23"/>
      <c r="M43" s="74">
        <v>0.1</v>
      </c>
    </row>
    <row r="44" spans="2:13" ht="15" customHeight="1" x14ac:dyDescent="0.3">
      <c r="B44" s="53" t="s">
        <v>99</v>
      </c>
      <c r="C44" s="54"/>
      <c r="D44" s="58" t="str">
        <f>IF(D35="","",D35-SUM(D36:D43))</f>
        <v/>
      </c>
      <c r="F44" s="6" t="s">
        <v>55</v>
      </c>
      <c r="G44" s="6"/>
      <c r="H44" s="6"/>
      <c r="J44" s="47" t="str">
        <f>IF(D35="","",ROUNDUP(SUMPRODUCT(D36:D44,M35:M43)*J24,0))</f>
        <v/>
      </c>
      <c r="K44" s="23"/>
    </row>
    <row r="45" spans="2:13" ht="7.5" customHeight="1" x14ac:dyDescent="0.3">
      <c r="B45" s="25"/>
      <c r="D45" s="11"/>
      <c r="K45" s="23"/>
    </row>
    <row r="46" spans="2:13" ht="15" customHeight="1" x14ac:dyDescent="0.3">
      <c r="B46" s="44" t="s">
        <v>68</v>
      </c>
      <c r="C46" s="28"/>
      <c r="D46" s="33"/>
      <c r="E46" s="28"/>
      <c r="F46" s="70"/>
      <c r="G46" s="28"/>
      <c r="H46" s="28"/>
      <c r="I46" s="28"/>
      <c r="J46" s="28"/>
      <c r="K46" s="29"/>
    </row>
    <row r="47" spans="2:13" ht="15" customHeight="1" x14ac:dyDescent="0.3"/>
    <row r="48" spans="2:13" ht="11.25" customHeight="1" x14ac:dyDescent="0.3">
      <c r="B48" s="8" t="s">
        <v>40</v>
      </c>
      <c r="C48" s="8"/>
    </row>
    <row r="49" spans="2:11" ht="11.25" customHeight="1" x14ac:dyDescent="0.3">
      <c r="B49" s="9" t="s">
        <v>92</v>
      </c>
      <c r="C49" s="9"/>
    </row>
    <row r="50" spans="2:11" ht="15" customHeight="1" x14ac:dyDescent="0.3">
      <c r="B50" s="9"/>
      <c r="C50" s="9"/>
    </row>
    <row r="51" spans="2:11" ht="27" customHeight="1" x14ac:dyDescent="0.3">
      <c r="B51" s="31" t="s">
        <v>111</v>
      </c>
      <c r="C51" s="30"/>
      <c r="D51" s="20"/>
      <c r="E51" s="20"/>
      <c r="F51" s="20"/>
      <c r="G51" s="20"/>
      <c r="H51" s="20"/>
      <c r="I51" s="20"/>
      <c r="J51" s="20"/>
      <c r="K51" s="21"/>
    </row>
    <row r="52" spans="2:11" ht="15" customHeight="1" x14ac:dyDescent="0.3">
      <c r="B52" s="26" t="s">
        <v>64</v>
      </c>
      <c r="C52" s="2"/>
      <c r="D52" s="80" t="str">
        <f>IF(D15="ja",D32,"")</f>
        <v/>
      </c>
      <c r="K52" s="23"/>
    </row>
    <row r="53" spans="2:11" ht="15" customHeight="1" x14ac:dyDescent="0.3">
      <c r="B53" s="26" t="s">
        <v>57</v>
      </c>
      <c r="C53" s="2"/>
      <c r="D53" s="83" t="str">
        <f>IF(D15="ja",14,"")</f>
        <v/>
      </c>
      <c r="J53" s="16" t="s">
        <v>95</v>
      </c>
      <c r="K53" s="23"/>
    </row>
    <row r="54" spans="2:11" ht="15" customHeight="1" x14ac:dyDescent="0.3">
      <c r="B54" s="26" t="s">
        <v>69</v>
      </c>
      <c r="C54" s="2"/>
      <c r="D54" s="60"/>
      <c r="F54" s="6" t="s">
        <v>56</v>
      </c>
      <c r="G54" s="6"/>
      <c r="H54" s="6"/>
      <c r="I54" s="6"/>
      <c r="J54" s="47" t="str">
        <f>IF(D54=0,"",IF(D15="ja",D53*D54*D52,"Kibe muss ja sein!"))</f>
        <v/>
      </c>
      <c r="K54" s="23"/>
    </row>
    <row r="55" spans="2:11" ht="7.5" customHeight="1" x14ac:dyDescent="0.3">
      <c r="B55" s="34"/>
      <c r="C55" s="35"/>
      <c r="D55" s="28"/>
      <c r="E55" s="28"/>
      <c r="F55" s="35"/>
      <c r="G55" s="35"/>
      <c r="H55" s="35"/>
      <c r="I55" s="35"/>
      <c r="J55" s="35"/>
      <c r="K55" s="29"/>
    </row>
    <row r="56" spans="2:11" ht="7.5" customHeight="1" x14ac:dyDescent="0.3"/>
    <row r="57" spans="2:11" ht="27" customHeight="1" x14ac:dyDescent="0.3">
      <c r="B57" s="31" t="s">
        <v>103</v>
      </c>
      <c r="C57" s="19"/>
      <c r="D57" s="20"/>
      <c r="E57" s="20"/>
      <c r="F57" s="20"/>
      <c r="G57" s="20"/>
      <c r="H57" s="20"/>
      <c r="I57" s="20"/>
      <c r="J57" s="20"/>
      <c r="K57" s="21"/>
    </row>
    <row r="58" spans="2:11" ht="22.5" customHeight="1" x14ac:dyDescent="0.3">
      <c r="B58" s="42" t="s">
        <v>72</v>
      </c>
      <c r="C58" s="3"/>
      <c r="D58" s="7"/>
      <c r="K58" s="23"/>
    </row>
    <row r="59" spans="2:11" ht="15" customHeight="1" x14ac:dyDescent="0.3">
      <c r="B59" s="26" t="s">
        <v>58</v>
      </c>
      <c r="D59" s="96" t="str">
        <f>IF(D8="","",D8)</f>
        <v/>
      </c>
      <c r="E59" s="97"/>
      <c r="F59" s="97"/>
      <c r="G59" s="97"/>
      <c r="H59" s="97"/>
      <c r="I59" s="97"/>
      <c r="J59" s="98"/>
      <c r="K59" s="23"/>
    </row>
    <row r="60" spans="2:11" ht="15" customHeight="1" x14ac:dyDescent="0.3">
      <c r="B60" s="25" t="s">
        <v>63</v>
      </c>
      <c r="D60" s="96" t="str">
        <f>IF(D9="","",D9)</f>
        <v/>
      </c>
      <c r="E60" s="97"/>
      <c r="F60" s="97"/>
      <c r="G60" s="97"/>
      <c r="H60" s="97"/>
      <c r="I60" s="97"/>
      <c r="J60" s="98"/>
      <c r="K60" s="23"/>
    </row>
    <row r="61" spans="2:11" ht="15" customHeight="1" x14ac:dyDescent="0.3">
      <c r="B61" s="25" t="s">
        <v>1</v>
      </c>
      <c r="D61" s="96" t="str">
        <f>IF(D10="","",D10)</f>
        <v/>
      </c>
      <c r="E61" s="97"/>
      <c r="F61" s="97"/>
      <c r="G61" s="97"/>
      <c r="H61" s="97"/>
      <c r="I61" s="97"/>
      <c r="J61" s="98"/>
      <c r="K61" s="23"/>
    </row>
    <row r="62" spans="2:11" ht="7.5" customHeight="1" x14ac:dyDescent="0.3">
      <c r="B62" s="25"/>
      <c r="K62" s="23"/>
    </row>
    <row r="63" spans="2:11" ht="15" customHeight="1" x14ac:dyDescent="0.3">
      <c r="B63" s="32" t="s">
        <v>6</v>
      </c>
      <c r="C63" s="6"/>
      <c r="D63" s="16" t="s">
        <v>31</v>
      </c>
      <c r="E63" s="16"/>
      <c r="F63" s="16" t="s">
        <v>39</v>
      </c>
      <c r="G63" s="2"/>
      <c r="I63" s="2"/>
      <c r="J63" s="17" t="s">
        <v>49</v>
      </c>
      <c r="K63" s="23"/>
    </row>
    <row r="64" spans="2:11" ht="15" customHeight="1" x14ac:dyDescent="0.3">
      <c r="B64" s="25" t="s">
        <v>7</v>
      </c>
      <c r="D64" s="60"/>
      <c r="F64" s="62"/>
      <c r="J64" s="45" t="str">
        <f>IF(COUNT(D64,F64)=2,D64*F64,"")</f>
        <v/>
      </c>
      <c r="K64" s="23"/>
    </row>
    <row r="65" spans="2:11" ht="15" customHeight="1" x14ac:dyDescent="0.3">
      <c r="B65" s="25" t="s">
        <v>8</v>
      </c>
      <c r="D65" s="60"/>
      <c r="F65" s="62"/>
      <c r="J65" s="45" t="str">
        <f>IF(COUNT(D65,F65)=2,D65*F65,"")</f>
        <v/>
      </c>
      <c r="K65" s="23"/>
    </row>
    <row r="66" spans="2:11" ht="15" customHeight="1" x14ac:dyDescent="0.3">
      <c r="B66" s="26" t="s">
        <v>76</v>
      </c>
      <c r="D66" s="60"/>
      <c r="F66" s="62"/>
      <c r="J66" s="45" t="str">
        <f>IF(COUNT(D66,F66)=2,D66*F66,"")</f>
        <v/>
      </c>
      <c r="K66" s="23"/>
    </row>
    <row r="67" spans="2:11" ht="15" customHeight="1" x14ac:dyDescent="0.3">
      <c r="B67" s="26" t="s">
        <v>77</v>
      </c>
      <c r="D67" s="60"/>
      <c r="F67" s="62"/>
      <c r="J67" s="45" t="str">
        <f>IF(COUNT(D67,F67)=2,D67*F67,"")</f>
        <v/>
      </c>
      <c r="K67" s="23"/>
    </row>
    <row r="68" spans="2:11" ht="7.5" customHeight="1" x14ac:dyDescent="0.3">
      <c r="B68" s="25"/>
      <c r="K68" s="23"/>
    </row>
    <row r="69" spans="2:11" ht="15" customHeight="1" x14ac:dyDescent="0.3">
      <c r="B69" s="36" t="s">
        <v>73</v>
      </c>
      <c r="C69" s="10"/>
      <c r="D69" s="13"/>
      <c r="F69" s="43"/>
      <c r="K69" s="23"/>
    </row>
    <row r="70" spans="2:11" ht="15" customHeight="1" x14ac:dyDescent="0.3">
      <c r="B70" s="63"/>
      <c r="C70" s="10"/>
      <c r="D70" s="60"/>
      <c r="F70" s="62"/>
      <c r="J70" s="45" t="str">
        <f>IF(COUNT(D70,F70)=2,D70*F70,"")</f>
        <v/>
      </c>
      <c r="K70" s="23"/>
    </row>
    <row r="71" spans="2:11" ht="15" customHeight="1" x14ac:dyDescent="0.3">
      <c r="B71" s="63"/>
      <c r="C71" s="10"/>
      <c r="D71" s="60"/>
      <c r="F71" s="62"/>
      <c r="J71" s="48" t="str">
        <f>IF(COUNT(D71,F71)=2,D71*F71,"")</f>
        <v/>
      </c>
      <c r="K71" s="23"/>
    </row>
    <row r="72" spans="2:11" ht="15" customHeight="1" x14ac:dyDescent="0.3">
      <c r="B72" s="37"/>
      <c r="C72" s="10"/>
      <c r="D72" s="11"/>
      <c r="F72" s="6" t="s">
        <v>9</v>
      </c>
      <c r="J72" s="49">
        <f>SUM(J64:J71)</f>
        <v>0</v>
      </c>
      <c r="K72" s="23"/>
    </row>
    <row r="73" spans="2:11" ht="3" customHeight="1" x14ac:dyDescent="0.3">
      <c r="B73" s="25"/>
      <c r="D73" s="11"/>
      <c r="K73" s="23"/>
    </row>
    <row r="74" spans="2:11" ht="15" customHeight="1" x14ac:dyDescent="0.3">
      <c r="B74" s="32" t="s">
        <v>10</v>
      </c>
      <c r="C74" s="6"/>
      <c r="D74" s="11"/>
      <c r="K74" s="23"/>
    </row>
    <row r="75" spans="2:11" ht="15" customHeight="1" x14ac:dyDescent="0.3">
      <c r="B75" s="26" t="s">
        <v>11</v>
      </c>
      <c r="C75" s="2"/>
      <c r="D75" s="11"/>
      <c r="J75" s="64"/>
      <c r="K75" s="23"/>
    </row>
    <row r="76" spans="2:11" ht="15" customHeight="1" x14ac:dyDescent="0.3">
      <c r="B76" s="26" t="s">
        <v>12</v>
      </c>
      <c r="C76" s="2"/>
      <c r="D76" s="11"/>
      <c r="J76" s="64"/>
      <c r="K76" s="23"/>
    </row>
    <row r="77" spans="2:11" ht="15" customHeight="1" x14ac:dyDescent="0.3">
      <c r="B77" s="26" t="s">
        <v>45</v>
      </c>
      <c r="C77" s="2"/>
      <c r="D77" s="107"/>
      <c r="E77" s="105"/>
      <c r="F77" s="105"/>
      <c r="G77" s="105"/>
      <c r="H77" s="106"/>
      <c r="J77" s="64"/>
      <c r="K77" s="23"/>
    </row>
    <row r="78" spans="2:11" ht="15" customHeight="1" x14ac:dyDescent="0.3">
      <c r="B78" s="26" t="s">
        <v>45</v>
      </c>
      <c r="C78" s="2"/>
      <c r="D78" s="104"/>
      <c r="E78" s="105"/>
      <c r="F78" s="105"/>
      <c r="G78" s="105"/>
      <c r="H78" s="106"/>
      <c r="J78" s="65"/>
      <c r="K78" s="23"/>
    </row>
    <row r="79" spans="2:11" ht="15" customHeight="1" x14ac:dyDescent="0.3">
      <c r="B79" s="37"/>
      <c r="C79" s="6"/>
      <c r="D79" s="11"/>
      <c r="F79" s="6" t="s">
        <v>13</v>
      </c>
      <c r="H79" s="6"/>
      <c r="J79" s="49">
        <f>SUM(J75:J78)</f>
        <v>0</v>
      </c>
      <c r="K79" s="23"/>
    </row>
    <row r="80" spans="2:11" ht="3" customHeight="1" x14ac:dyDescent="0.3">
      <c r="B80" s="25"/>
      <c r="D80" s="11"/>
      <c r="K80" s="23"/>
    </row>
    <row r="81" spans="2:11" ht="15" customHeight="1" x14ac:dyDescent="0.3">
      <c r="B81" s="32" t="s">
        <v>14</v>
      </c>
      <c r="C81" s="6"/>
      <c r="D81" s="11"/>
      <c r="K81" s="23"/>
    </row>
    <row r="82" spans="2:11" ht="15" customHeight="1" x14ac:dyDescent="0.3">
      <c r="B82" s="26" t="s">
        <v>15</v>
      </c>
      <c r="C82" s="2"/>
      <c r="D82" s="11"/>
      <c r="J82" s="64"/>
      <c r="K82" s="23"/>
    </row>
    <row r="83" spans="2:11" ht="15" customHeight="1" x14ac:dyDescent="0.3">
      <c r="B83" s="26" t="s">
        <v>45</v>
      </c>
      <c r="C83" s="2"/>
      <c r="D83" s="104"/>
      <c r="E83" s="105"/>
      <c r="F83" s="105"/>
      <c r="G83" s="105"/>
      <c r="H83" s="106"/>
      <c r="J83" s="64"/>
      <c r="K83" s="23"/>
    </row>
    <row r="84" spans="2:11" ht="15" customHeight="1" x14ac:dyDescent="0.3">
      <c r="B84" s="26" t="s">
        <v>45</v>
      </c>
      <c r="C84" s="2"/>
      <c r="D84" s="104"/>
      <c r="E84" s="105"/>
      <c r="F84" s="105"/>
      <c r="G84" s="105"/>
      <c r="H84" s="106"/>
      <c r="J84" s="65"/>
      <c r="K84" s="23"/>
    </row>
    <row r="85" spans="2:11" ht="15" customHeight="1" x14ac:dyDescent="0.3">
      <c r="B85" s="37"/>
      <c r="C85" s="6"/>
      <c r="D85" s="11"/>
      <c r="F85" s="6" t="s">
        <v>16</v>
      </c>
      <c r="H85" s="6"/>
      <c r="J85" s="49">
        <f>SUM(J82:J84)</f>
        <v>0</v>
      </c>
      <c r="K85" s="23"/>
    </row>
    <row r="86" spans="2:11" ht="3" customHeight="1" x14ac:dyDescent="0.3">
      <c r="B86" s="25"/>
      <c r="D86" s="11"/>
      <c r="K86" s="23"/>
    </row>
    <row r="87" spans="2:11" ht="15" customHeight="1" x14ac:dyDescent="0.3">
      <c r="B87" s="32" t="s">
        <v>17</v>
      </c>
      <c r="C87" s="6"/>
      <c r="D87" s="11"/>
      <c r="K87" s="23"/>
    </row>
    <row r="88" spans="2:11" ht="15" customHeight="1" x14ac:dyDescent="0.3">
      <c r="B88" s="26" t="s">
        <v>18</v>
      </c>
      <c r="C88" s="2"/>
      <c r="D88" s="11"/>
      <c r="J88" s="64"/>
      <c r="K88" s="23"/>
    </row>
    <row r="89" spans="2:11" ht="15" customHeight="1" x14ac:dyDescent="0.3">
      <c r="B89" s="26" t="s">
        <v>45</v>
      </c>
      <c r="C89" s="2"/>
      <c r="D89" s="104"/>
      <c r="E89" s="105"/>
      <c r="F89" s="105"/>
      <c r="G89" s="105"/>
      <c r="H89" s="106"/>
      <c r="J89" s="65"/>
      <c r="K89" s="23"/>
    </row>
    <row r="90" spans="2:11" ht="15" customHeight="1" x14ac:dyDescent="0.3">
      <c r="B90" s="37"/>
      <c r="C90" s="6"/>
      <c r="D90" s="11"/>
      <c r="F90" s="6" t="s">
        <v>20</v>
      </c>
      <c r="H90" s="6"/>
      <c r="J90" s="49">
        <f>SUM(J88:J89)</f>
        <v>0</v>
      </c>
      <c r="K90" s="23"/>
    </row>
    <row r="91" spans="2:11" ht="3" customHeight="1" x14ac:dyDescent="0.3">
      <c r="B91" s="25"/>
      <c r="D91" s="11"/>
      <c r="K91" s="23"/>
    </row>
    <row r="92" spans="2:11" ht="15" customHeight="1" x14ac:dyDescent="0.3">
      <c r="B92" s="32" t="s">
        <v>19</v>
      </c>
      <c r="C92" s="6"/>
      <c r="D92" s="11"/>
      <c r="K92" s="23"/>
    </row>
    <row r="93" spans="2:11" ht="15" customHeight="1" x14ac:dyDescent="0.3">
      <c r="B93" s="26" t="s">
        <v>46</v>
      </c>
      <c r="C93" s="2"/>
      <c r="D93" s="104"/>
      <c r="E93" s="105"/>
      <c r="F93" s="105"/>
      <c r="G93" s="105"/>
      <c r="H93" s="106"/>
      <c r="J93" s="64"/>
      <c r="K93" s="23"/>
    </row>
    <row r="94" spans="2:11" ht="15" customHeight="1" x14ac:dyDescent="0.3">
      <c r="B94" s="26" t="s">
        <v>46</v>
      </c>
      <c r="C94" s="2"/>
      <c r="D94" s="104"/>
      <c r="E94" s="105"/>
      <c r="F94" s="105"/>
      <c r="G94" s="105"/>
      <c r="H94" s="106"/>
      <c r="J94" s="64"/>
      <c r="K94" s="23"/>
    </row>
    <row r="95" spans="2:11" ht="15" customHeight="1" x14ac:dyDescent="0.3">
      <c r="B95" s="26" t="s">
        <v>46</v>
      </c>
      <c r="C95" s="2"/>
      <c r="D95" s="104"/>
      <c r="E95" s="105"/>
      <c r="F95" s="105"/>
      <c r="G95" s="105"/>
      <c r="H95" s="106"/>
      <c r="J95" s="64"/>
      <c r="K95" s="23"/>
    </row>
    <row r="96" spans="2:11" ht="15" customHeight="1" x14ac:dyDescent="0.3">
      <c r="B96" s="26" t="s">
        <v>46</v>
      </c>
      <c r="C96" s="2"/>
      <c r="D96" s="104"/>
      <c r="E96" s="105"/>
      <c r="F96" s="105"/>
      <c r="G96" s="105"/>
      <c r="H96" s="106"/>
      <c r="J96" s="65"/>
      <c r="K96" s="23"/>
    </row>
    <row r="97" spans="2:11" ht="15" customHeight="1" x14ac:dyDescent="0.3">
      <c r="B97" s="37"/>
      <c r="C97" s="6"/>
      <c r="D97" s="11"/>
      <c r="F97" s="6" t="s">
        <v>21</v>
      </c>
      <c r="H97" s="6"/>
      <c r="J97" s="49">
        <f>SUM(J93:J96)</f>
        <v>0</v>
      </c>
      <c r="K97" s="23"/>
    </row>
    <row r="98" spans="2:11" ht="7.5" customHeight="1" x14ac:dyDescent="0.3">
      <c r="B98" s="25"/>
      <c r="D98" s="11"/>
      <c r="J98" s="7"/>
      <c r="K98" s="23"/>
    </row>
    <row r="99" spans="2:11" ht="15" customHeight="1" x14ac:dyDescent="0.3">
      <c r="B99" s="32"/>
      <c r="C99" s="6"/>
      <c r="D99" s="12"/>
      <c r="E99" s="6"/>
      <c r="F99" s="6" t="s">
        <v>24</v>
      </c>
      <c r="G99" s="6"/>
      <c r="H99" s="6"/>
      <c r="I99" s="6"/>
      <c r="J99" s="47">
        <f>ROUND(SUM(J72,J79,J85,J90,J97),0)</f>
        <v>0</v>
      </c>
      <c r="K99" s="23"/>
    </row>
    <row r="100" spans="2:11" ht="7.5" customHeight="1" x14ac:dyDescent="0.3">
      <c r="B100" s="27"/>
      <c r="C100" s="28"/>
      <c r="D100" s="33"/>
      <c r="E100" s="28"/>
      <c r="F100" s="28"/>
      <c r="G100" s="28"/>
      <c r="H100" s="28"/>
      <c r="I100" s="28"/>
      <c r="J100" s="38"/>
      <c r="K100" s="29"/>
    </row>
    <row r="101" spans="2:11" ht="7.5" customHeight="1" x14ac:dyDescent="0.3"/>
    <row r="102" spans="2:11" ht="11.25" customHeight="1" x14ac:dyDescent="0.3">
      <c r="B102" s="8" t="s">
        <v>40</v>
      </c>
      <c r="C102" s="8"/>
    </row>
    <row r="103" spans="2:11" ht="11.25" customHeight="1" x14ac:dyDescent="0.3">
      <c r="B103" s="9" t="s">
        <v>92</v>
      </c>
      <c r="C103" s="9"/>
    </row>
    <row r="104" spans="2:11" ht="15" customHeight="1" x14ac:dyDescent="0.3">
      <c r="B104" s="9"/>
      <c r="C104" s="9"/>
    </row>
    <row r="105" spans="2:11" ht="30" customHeight="1" x14ac:dyDescent="0.3">
      <c r="B105" s="31" t="s">
        <v>104</v>
      </c>
      <c r="C105" s="19"/>
      <c r="D105" s="20"/>
      <c r="E105" s="20"/>
      <c r="F105" s="20"/>
      <c r="G105" s="20"/>
      <c r="H105" s="20"/>
      <c r="I105" s="20"/>
      <c r="J105" s="20"/>
      <c r="K105" s="21"/>
    </row>
    <row r="106" spans="2:11" ht="30" customHeight="1" x14ac:dyDescent="0.3">
      <c r="B106" s="42" t="s">
        <v>74</v>
      </c>
      <c r="C106" s="3"/>
      <c r="D106" s="7"/>
      <c r="K106" s="23"/>
    </row>
    <row r="107" spans="2:11" ht="15" customHeight="1" x14ac:dyDescent="0.3">
      <c r="B107" s="26" t="s">
        <v>58</v>
      </c>
      <c r="D107" s="96" t="str">
        <f>IF(D8="","",D8)</f>
        <v/>
      </c>
      <c r="E107" s="97"/>
      <c r="F107" s="97"/>
      <c r="G107" s="97"/>
      <c r="H107" s="97"/>
      <c r="I107" s="97"/>
      <c r="J107" s="98"/>
      <c r="K107" s="23"/>
    </row>
    <row r="108" spans="2:11" ht="15" customHeight="1" x14ac:dyDescent="0.3">
      <c r="B108" s="25" t="s">
        <v>63</v>
      </c>
      <c r="D108" s="96" t="str">
        <f>IF(D9="","",D9)</f>
        <v/>
      </c>
      <c r="E108" s="97"/>
      <c r="F108" s="97"/>
      <c r="G108" s="97"/>
      <c r="H108" s="97"/>
      <c r="I108" s="97"/>
      <c r="J108" s="98"/>
      <c r="K108" s="23"/>
    </row>
    <row r="109" spans="2:11" ht="15" customHeight="1" x14ac:dyDescent="0.3">
      <c r="B109" s="25" t="s">
        <v>1</v>
      </c>
      <c r="D109" s="96" t="str">
        <f>IF(D10="","",D10)</f>
        <v/>
      </c>
      <c r="E109" s="97"/>
      <c r="F109" s="97"/>
      <c r="G109" s="97"/>
      <c r="H109" s="97"/>
      <c r="I109" s="97"/>
      <c r="J109" s="98"/>
      <c r="K109" s="23"/>
    </row>
    <row r="110" spans="2:11" ht="15" customHeight="1" x14ac:dyDescent="0.3">
      <c r="B110" s="25"/>
      <c r="K110" s="23"/>
    </row>
    <row r="111" spans="2:11" ht="30" customHeight="1" x14ac:dyDescent="0.3">
      <c r="B111" s="32" t="s">
        <v>59</v>
      </c>
      <c r="C111" s="6"/>
      <c r="D111" s="57" t="s">
        <v>78</v>
      </c>
      <c r="E111" s="16"/>
      <c r="F111" s="55" t="s">
        <v>79</v>
      </c>
      <c r="G111" s="2"/>
      <c r="H111" s="55" t="s">
        <v>80</v>
      </c>
      <c r="I111" s="2"/>
      <c r="J111" s="55" t="s">
        <v>81</v>
      </c>
      <c r="K111" s="23"/>
    </row>
    <row r="112" spans="2:11" ht="15" customHeight="1" x14ac:dyDescent="0.3">
      <c r="B112" s="26" t="s">
        <v>105</v>
      </c>
      <c r="C112" s="2"/>
      <c r="D112" s="46">
        <f>D35</f>
        <v>0</v>
      </c>
      <c r="F112" s="66"/>
      <c r="H112" s="49" t="str">
        <f>IF(COUNT(F112,D$32)&lt;2,"",F112*D$32)</f>
        <v/>
      </c>
      <c r="J112" s="49" t="str">
        <f>IF(COUNT(D112,F112,H112)=3,D112*H112,"")</f>
        <v/>
      </c>
      <c r="K112" s="23"/>
    </row>
    <row r="113" spans="2:11" ht="15" customHeight="1" x14ac:dyDescent="0.3">
      <c r="B113" s="26" t="s">
        <v>60</v>
      </c>
      <c r="C113" s="2"/>
      <c r="D113" s="46">
        <f>D31-D35</f>
        <v>0</v>
      </c>
      <c r="F113" s="66"/>
      <c r="H113" s="49" t="str">
        <f>IF(COUNT(F113,D$32)&lt;2,"",F113*D$32)</f>
        <v/>
      </c>
      <c r="J113" s="49" t="str">
        <f>IF(COUNT(D113,F113,H113)=3,D113*H113,"")</f>
        <v/>
      </c>
      <c r="K113" s="23"/>
    </row>
    <row r="114" spans="2:11" ht="15" customHeight="1" x14ac:dyDescent="0.3">
      <c r="B114" s="25"/>
      <c r="K114" s="23"/>
    </row>
    <row r="115" spans="2:11" ht="15" customHeight="1" x14ac:dyDescent="0.3">
      <c r="B115" s="32" t="s">
        <v>22</v>
      </c>
      <c r="C115" s="6"/>
      <c r="J115" s="64"/>
      <c r="K115" s="23"/>
    </row>
    <row r="116" spans="2:11" ht="15" customHeight="1" x14ac:dyDescent="0.3">
      <c r="B116" s="25"/>
      <c r="K116" s="23"/>
    </row>
    <row r="117" spans="2:11" ht="15" customHeight="1" x14ac:dyDescent="0.3">
      <c r="B117" s="32" t="s">
        <v>23</v>
      </c>
      <c r="C117" s="6"/>
      <c r="K117" s="23"/>
    </row>
    <row r="118" spans="2:11" ht="15" customHeight="1" x14ac:dyDescent="0.3">
      <c r="B118" s="26" t="s">
        <v>51</v>
      </c>
      <c r="C118" s="2"/>
      <c r="J118" s="59" t="str">
        <f>J44</f>
        <v/>
      </c>
      <c r="K118" s="23"/>
    </row>
    <row r="119" spans="2:11" ht="15" customHeight="1" x14ac:dyDescent="0.3">
      <c r="B119" s="26" t="s">
        <v>32</v>
      </c>
      <c r="C119" s="2"/>
      <c r="J119" s="64"/>
      <c r="K119" s="23"/>
    </row>
    <row r="120" spans="2:11" ht="15" customHeight="1" x14ac:dyDescent="0.3">
      <c r="B120" s="26" t="s">
        <v>33</v>
      </c>
      <c r="C120" s="2"/>
      <c r="J120" s="64"/>
      <c r="K120" s="23"/>
    </row>
    <row r="121" spans="2:11" ht="15" customHeight="1" x14ac:dyDescent="0.3">
      <c r="B121" s="26" t="s">
        <v>93</v>
      </c>
      <c r="C121" s="2"/>
      <c r="J121" s="64"/>
      <c r="K121" s="23"/>
    </row>
    <row r="122" spans="2:11" ht="15" customHeight="1" x14ac:dyDescent="0.3">
      <c r="B122" s="26" t="s">
        <v>35</v>
      </c>
      <c r="C122" s="2"/>
      <c r="J122" s="64"/>
      <c r="K122" s="23"/>
    </row>
    <row r="123" spans="2:11" ht="15" customHeight="1" x14ac:dyDescent="0.3">
      <c r="B123" s="26" t="s">
        <v>34</v>
      </c>
      <c r="C123" s="2"/>
      <c r="J123" s="64"/>
      <c r="K123" s="23"/>
    </row>
    <row r="124" spans="2:11" ht="15" customHeight="1" x14ac:dyDescent="0.3">
      <c r="B124" s="26" t="s">
        <v>52</v>
      </c>
      <c r="C124" s="2"/>
      <c r="F124" s="104"/>
      <c r="G124" s="105"/>
      <c r="H124" s="106"/>
      <c r="J124" s="64"/>
      <c r="K124" s="23"/>
    </row>
    <row r="125" spans="2:11" ht="15" customHeight="1" x14ac:dyDescent="0.3">
      <c r="B125" s="26" t="s">
        <v>36</v>
      </c>
      <c r="C125" s="2"/>
      <c r="J125" s="64"/>
      <c r="K125" s="23"/>
    </row>
    <row r="126" spans="2:11" ht="15" customHeight="1" x14ac:dyDescent="0.3">
      <c r="B126" s="26" t="s">
        <v>37</v>
      </c>
      <c r="C126" s="2"/>
      <c r="J126" s="64"/>
      <c r="K126" s="23"/>
    </row>
    <row r="127" spans="2:11" ht="15" customHeight="1" x14ac:dyDescent="0.3">
      <c r="B127" s="26" t="s">
        <v>47</v>
      </c>
      <c r="C127" s="2"/>
      <c r="F127" s="104"/>
      <c r="G127" s="105"/>
      <c r="H127" s="106"/>
      <c r="J127" s="64"/>
      <c r="K127" s="23"/>
    </row>
    <row r="128" spans="2:11" ht="15" customHeight="1" x14ac:dyDescent="0.3">
      <c r="B128" s="26" t="s">
        <v>48</v>
      </c>
      <c r="C128" s="2"/>
      <c r="F128" s="104"/>
      <c r="G128" s="105"/>
      <c r="H128" s="106"/>
      <c r="J128" s="64"/>
      <c r="K128" s="23"/>
    </row>
    <row r="129" spans="2:11" ht="15" customHeight="1" x14ac:dyDescent="0.3">
      <c r="B129" s="26" t="s">
        <v>48</v>
      </c>
      <c r="C129" s="2"/>
      <c r="F129" s="104"/>
      <c r="G129" s="105"/>
      <c r="H129" s="106"/>
      <c r="J129" s="64"/>
      <c r="K129" s="23"/>
    </row>
    <row r="130" spans="2:11" ht="15" customHeight="1" x14ac:dyDescent="0.3">
      <c r="B130" s="25"/>
      <c r="K130" s="23"/>
    </row>
    <row r="131" spans="2:11" ht="15" customHeight="1" x14ac:dyDescent="0.3">
      <c r="B131" s="32"/>
      <c r="C131" s="6"/>
      <c r="D131" s="6"/>
      <c r="E131" s="6"/>
      <c r="F131" s="12" t="s">
        <v>25</v>
      </c>
      <c r="G131" s="6"/>
      <c r="H131" s="12"/>
      <c r="I131" s="6"/>
      <c r="J131" s="47">
        <f>ROUND(SUM(J112:J129),0)</f>
        <v>0</v>
      </c>
      <c r="K131" s="23"/>
    </row>
    <row r="132" spans="2:11" ht="7.5" customHeight="1" x14ac:dyDescent="0.3">
      <c r="B132" s="39"/>
      <c r="C132" s="40"/>
      <c r="D132" s="28"/>
      <c r="E132" s="28"/>
      <c r="F132" s="28"/>
      <c r="G132" s="28"/>
      <c r="H132" s="28"/>
      <c r="I132" s="28"/>
      <c r="J132" s="41"/>
      <c r="K132" s="29"/>
    </row>
    <row r="133" spans="2:11" ht="7.5" customHeight="1" x14ac:dyDescent="0.3">
      <c r="B133" s="3"/>
      <c r="C133" s="3"/>
      <c r="J133" s="3"/>
    </row>
    <row r="134" spans="2:11" ht="30" customHeight="1" x14ac:dyDescent="0.3">
      <c r="B134" s="31" t="s">
        <v>128</v>
      </c>
      <c r="C134" s="19"/>
      <c r="D134" s="20"/>
      <c r="E134" s="20"/>
      <c r="F134" s="20"/>
      <c r="G134" s="20"/>
      <c r="H134" s="20"/>
      <c r="I134" s="20"/>
      <c r="J134" s="73" t="s">
        <v>95</v>
      </c>
      <c r="K134" s="21"/>
    </row>
    <row r="135" spans="2:11" ht="15" customHeight="1" x14ac:dyDescent="0.3">
      <c r="B135" s="25" t="s">
        <v>24</v>
      </c>
      <c r="J135" s="50">
        <f>J99</f>
        <v>0</v>
      </c>
      <c r="K135" s="23"/>
    </row>
    <row r="136" spans="2:11" ht="15" customHeight="1" x14ac:dyDescent="0.3">
      <c r="B136" s="25" t="s">
        <v>25</v>
      </c>
      <c r="J136" s="50">
        <f>J131</f>
        <v>0</v>
      </c>
      <c r="K136" s="23"/>
    </row>
    <row r="137" spans="2:11" ht="15" customHeight="1" x14ac:dyDescent="0.3">
      <c r="B137" s="25" t="s">
        <v>26</v>
      </c>
      <c r="J137" s="50">
        <f>J136-J135</f>
        <v>0</v>
      </c>
      <c r="K137" s="23"/>
    </row>
    <row r="138" spans="2:11" ht="7.5" customHeight="1" x14ac:dyDescent="0.3">
      <c r="B138" s="27"/>
      <c r="C138" s="28"/>
      <c r="D138" s="28"/>
      <c r="E138" s="28"/>
      <c r="F138" s="28"/>
      <c r="G138" s="28"/>
      <c r="H138" s="28"/>
      <c r="I138" s="28"/>
      <c r="J138" s="28"/>
      <c r="K138" s="29"/>
    </row>
    <row r="139" spans="2:11" ht="7.5" customHeight="1" x14ac:dyDescent="0.3"/>
    <row r="140" spans="2:11" ht="30" customHeight="1" x14ac:dyDescent="0.3">
      <c r="B140" s="31" t="s">
        <v>61</v>
      </c>
      <c r="C140" s="19"/>
      <c r="D140" s="20"/>
      <c r="E140" s="20"/>
      <c r="F140" s="20"/>
      <c r="G140" s="20"/>
      <c r="H140" s="20"/>
      <c r="I140" s="20"/>
      <c r="J140" s="73" t="s">
        <v>95</v>
      </c>
      <c r="K140" s="21"/>
    </row>
    <row r="141" spans="2:11" ht="15" customHeight="1" x14ac:dyDescent="0.3">
      <c r="B141" s="26" t="s">
        <v>62</v>
      </c>
      <c r="J141" s="51" t="str">
        <f>J44</f>
        <v/>
      </c>
      <c r="K141" s="23"/>
    </row>
    <row r="142" spans="2:11" ht="15" customHeight="1" x14ac:dyDescent="0.3">
      <c r="B142" s="26" t="s">
        <v>3</v>
      </c>
      <c r="J142" s="51" t="str">
        <f>IF(D15="ja",J54,"-    ")</f>
        <v xml:space="preserve">-    </v>
      </c>
      <c r="K142" s="23"/>
    </row>
    <row r="143" spans="2:11" ht="15" customHeight="1" x14ac:dyDescent="0.3">
      <c r="B143" s="32" t="s">
        <v>54</v>
      </c>
      <c r="J143" s="52">
        <f>SUM(J141:J142)</f>
        <v>0</v>
      </c>
      <c r="K143" s="23"/>
    </row>
    <row r="144" spans="2:11" ht="7.5" customHeight="1" x14ac:dyDescent="0.3">
      <c r="B144" s="27"/>
      <c r="C144" s="28"/>
      <c r="D144" s="28"/>
      <c r="E144" s="28"/>
      <c r="F144" s="28"/>
      <c r="G144" s="28"/>
      <c r="H144" s="28"/>
      <c r="I144" s="28"/>
      <c r="J144" s="28"/>
      <c r="K144" s="29"/>
    </row>
    <row r="145" spans="2:11" ht="7.5" customHeight="1" x14ac:dyDescent="0.3"/>
    <row r="146" spans="2:11" ht="7.5" customHeight="1" x14ac:dyDescent="0.3">
      <c r="B146" s="68"/>
      <c r="C146" s="20"/>
      <c r="D146" s="20"/>
      <c r="E146" s="20"/>
      <c r="F146" s="20"/>
      <c r="G146" s="20"/>
      <c r="H146" s="20"/>
      <c r="I146" s="20"/>
      <c r="J146" s="20"/>
      <c r="K146" s="21"/>
    </row>
    <row r="147" spans="2:11" ht="15" customHeight="1" x14ac:dyDescent="0.3">
      <c r="B147" s="26" t="s">
        <v>75</v>
      </c>
      <c r="D147" s="1" t="s">
        <v>27</v>
      </c>
      <c r="H147" s="95" t="s">
        <v>28</v>
      </c>
      <c r="K147" s="23"/>
    </row>
    <row r="148" spans="2:11" ht="15" customHeight="1" x14ac:dyDescent="0.3">
      <c r="B148" s="26"/>
      <c r="K148" s="23"/>
    </row>
    <row r="149" spans="2:11" ht="30" customHeight="1" x14ac:dyDescent="0.3">
      <c r="B149" s="67"/>
      <c r="C149" s="69"/>
      <c r="D149" s="101"/>
      <c r="E149" s="102"/>
      <c r="F149" s="103"/>
      <c r="H149" s="100"/>
      <c r="I149" s="110"/>
      <c r="J149" s="110"/>
      <c r="K149" s="23"/>
    </row>
    <row r="150" spans="2:11" ht="15.75" customHeight="1" x14ac:dyDescent="0.3">
      <c r="B150" s="27"/>
      <c r="C150" s="28"/>
      <c r="D150" s="28"/>
      <c r="E150" s="28"/>
      <c r="F150" s="28"/>
      <c r="G150" s="28"/>
      <c r="H150" s="28"/>
      <c r="I150" s="28"/>
      <c r="J150" s="28"/>
      <c r="K150" s="29"/>
    </row>
    <row r="151" spans="2:11" ht="7.5" customHeight="1" x14ac:dyDescent="0.3"/>
  </sheetData>
  <sheetProtection algorithmName="SHA-512" hashValue="aBMrJbshynXn+V4DM8/wVq/By8059NVkoFPB0Mx6U76nRE6ayHEormCsmuEB9D4hKWPek6En3mtmchKkWoFung==" saltValue="8aTl574J21juZlPZ+TQkjg==" spinCount="100000" sheet="1" selectLockedCells="1"/>
  <mergeCells count="30">
    <mergeCell ref="F127:H127"/>
    <mergeCell ref="D107:J107"/>
    <mergeCell ref="D109:J109"/>
    <mergeCell ref="F124:H124"/>
    <mergeCell ref="D108:J108"/>
    <mergeCell ref="D8:J8"/>
    <mergeCell ref="D9:J9"/>
    <mergeCell ref="D10:J10"/>
    <mergeCell ref="D59:J59"/>
    <mergeCell ref="F20:H20"/>
    <mergeCell ref="F22:H22"/>
    <mergeCell ref="F21:H21"/>
    <mergeCell ref="F19:H19"/>
    <mergeCell ref="F23:H23"/>
    <mergeCell ref="D60:J60"/>
    <mergeCell ref="F24:H24"/>
    <mergeCell ref="D149:F149"/>
    <mergeCell ref="D61:J61"/>
    <mergeCell ref="D94:H94"/>
    <mergeCell ref="D77:H77"/>
    <mergeCell ref="D78:H78"/>
    <mergeCell ref="D95:H95"/>
    <mergeCell ref="F128:H128"/>
    <mergeCell ref="D89:H89"/>
    <mergeCell ref="D93:H93"/>
    <mergeCell ref="F129:H129"/>
    <mergeCell ref="H149:J149"/>
    <mergeCell ref="D96:H96"/>
    <mergeCell ref="D83:H83"/>
    <mergeCell ref="D84:H84"/>
  </mergeCells>
  <phoneticPr fontId="0" type="noConversion"/>
  <dataValidations count="1">
    <dataValidation type="list" allowBlank="1" showInputMessage="1" showErrorMessage="1" sqref="D12:D15" xr:uid="{00000000-0002-0000-0000-000000000000}">
      <formula1>$J$5:$J$6</formula1>
    </dataValidation>
  </dataValidations>
  <printOptions horizontalCentered="1"/>
  <pageMargins left="0.19685039370078741" right="0.39370078740157483" top="0.39370078740157483" bottom="0.51181102362204722" header="0.19685039370078741" footer="0.19685039370078741"/>
  <pageSetup paperSize="9" fitToHeight="0" orientation="portrait" r:id="rId1"/>
  <headerFooter alignWithMargins="0">
    <oddFooter>&amp;L&amp;9&amp;D&amp;R&amp;9Seite &amp;P von &amp;N</oddFooter>
  </headerFooter>
  <rowBreaks count="2" manualBreakCount="2">
    <brk id="47" max="16383" man="1"/>
    <brk id="101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topLeftCell="A10" workbookViewId="0">
      <selection activeCell="B28" sqref="B28:D32"/>
    </sheetView>
  </sheetViews>
  <sheetFormatPr baseColWidth="10" defaultColWidth="11.3828125" defaultRowHeight="18" customHeight="1" x14ac:dyDescent="0.3"/>
  <cols>
    <col min="1" max="1" width="6.15234375" style="7" customWidth="1"/>
    <col min="2" max="2" width="11.3828125" style="7"/>
    <col min="3" max="6" width="22.84375" style="7" customWidth="1"/>
    <col min="7" max="7" width="10.15234375" style="7" customWidth="1"/>
    <col min="8" max="16384" width="11.3828125" style="7"/>
  </cols>
  <sheetData>
    <row r="1" spans="1:9" s="85" customFormat="1" ht="18" customHeight="1" x14ac:dyDescent="0.3">
      <c r="B1" s="84" t="s">
        <v>113</v>
      </c>
      <c r="H1" s="85" t="s">
        <v>44</v>
      </c>
    </row>
    <row r="2" spans="1:9" ht="18" customHeight="1" x14ac:dyDescent="0.3">
      <c r="A2" s="85"/>
      <c r="C2" s="84"/>
      <c r="D2" s="85"/>
      <c r="E2" s="85"/>
      <c r="F2" s="85"/>
      <c r="G2" s="85"/>
      <c r="I2" s="5" t="s">
        <v>42</v>
      </c>
    </row>
    <row r="3" spans="1:9" ht="18" customHeight="1" x14ac:dyDescent="0.3">
      <c r="A3" s="85"/>
      <c r="B3" s="87"/>
      <c r="C3" s="86" t="s">
        <v>116</v>
      </c>
      <c r="D3" s="87"/>
      <c r="E3" s="87"/>
      <c r="F3" s="87"/>
      <c r="G3" s="85"/>
      <c r="I3" s="5" t="s">
        <v>43</v>
      </c>
    </row>
    <row r="5" spans="1:9" ht="18" customHeight="1" x14ac:dyDescent="0.3">
      <c r="C5" s="75" t="s">
        <v>38</v>
      </c>
      <c r="D5" s="75" t="s">
        <v>106</v>
      </c>
      <c r="E5" s="75" t="s">
        <v>107</v>
      </c>
      <c r="F5" s="75" t="s">
        <v>108</v>
      </c>
    </row>
    <row r="6" spans="1:9" ht="18" customHeight="1" x14ac:dyDescent="0.3">
      <c r="B6" s="89" t="s">
        <v>95</v>
      </c>
      <c r="C6" s="77">
        <v>165</v>
      </c>
      <c r="D6" s="77">
        <v>182</v>
      </c>
      <c r="E6" s="77">
        <v>210</v>
      </c>
      <c r="F6" s="77">
        <v>250</v>
      </c>
    </row>
    <row r="7" spans="1:9" ht="18" customHeight="1" x14ac:dyDescent="0.3">
      <c r="B7" s="13"/>
    </row>
    <row r="8" spans="1:9" ht="18" customHeight="1" x14ac:dyDescent="0.3">
      <c r="B8" s="13"/>
    </row>
    <row r="9" spans="1:9" ht="18" customHeight="1" x14ac:dyDescent="0.3">
      <c r="B9" s="13"/>
    </row>
    <row r="10" spans="1:9" ht="18" customHeight="1" x14ac:dyDescent="0.3">
      <c r="B10" s="91"/>
      <c r="C10" s="86" t="s">
        <v>115</v>
      </c>
      <c r="D10" s="87"/>
      <c r="E10" s="87"/>
      <c r="F10" s="87"/>
    </row>
    <row r="11" spans="1:9" ht="18" customHeight="1" x14ac:dyDescent="0.3">
      <c r="B11" s="13"/>
    </row>
    <row r="12" spans="1:9" ht="18" customHeight="1" x14ac:dyDescent="0.3">
      <c r="B12" s="84" t="s">
        <v>112</v>
      </c>
      <c r="C12" s="85"/>
      <c r="D12" s="85"/>
      <c r="E12" s="85"/>
    </row>
    <row r="13" spans="1:9" ht="18" customHeight="1" x14ac:dyDescent="0.3">
      <c r="B13" s="13"/>
      <c r="C13" s="84"/>
      <c r="D13" s="85"/>
      <c r="E13" s="85"/>
      <c r="F13" s="85"/>
    </row>
    <row r="14" spans="1:9" ht="18" customHeight="1" x14ac:dyDescent="0.3">
      <c r="B14" s="13"/>
    </row>
    <row r="15" spans="1:9" ht="18" customHeight="1" x14ac:dyDescent="0.3">
      <c r="B15" s="13"/>
      <c r="C15" s="75" t="s">
        <v>38</v>
      </c>
      <c r="D15" s="75" t="s">
        <v>106</v>
      </c>
      <c r="E15" s="75" t="s">
        <v>107</v>
      </c>
      <c r="F15" s="75" t="s">
        <v>108</v>
      </c>
    </row>
    <row r="16" spans="1:9" ht="18" customHeight="1" x14ac:dyDescent="0.3">
      <c r="B16" s="89" t="s">
        <v>117</v>
      </c>
      <c r="C16" s="88">
        <v>12</v>
      </c>
      <c r="D16" s="88">
        <v>12</v>
      </c>
      <c r="E16" s="88">
        <v>12</v>
      </c>
      <c r="F16" s="88">
        <v>7</v>
      </c>
    </row>
    <row r="17" spans="2:6" ht="18" customHeight="1" x14ac:dyDescent="0.3">
      <c r="B17" s="90"/>
      <c r="C17" s="88"/>
      <c r="D17" s="88"/>
      <c r="E17" s="88"/>
      <c r="F17" s="88"/>
    </row>
    <row r="18" spans="2:6" ht="18" customHeight="1" x14ac:dyDescent="0.3">
      <c r="B18" s="89" t="s">
        <v>95</v>
      </c>
      <c r="C18" s="76">
        <f>C6/C16</f>
        <v>13.75</v>
      </c>
      <c r="D18" s="76">
        <f>D6/D16</f>
        <v>15.166666666666666</v>
      </c>
      <c r="E18" s="76">
        <f>E6/E16</f>
        <v>17.5</v>
      </c>
      <c r="F18" s="76">
        <f>F6/F16</f>
        <v>35.714285714285715</v>
      </c>
    </row>
    <row r="22" spans="2:6" ht="18" customHeight="1" x14ac:dyDescent="0.3">
      <c r="B22" s="91"/>
      <c r="C22" s="86" t="s">
        <v>118</v>
      </c>
      <c r="D22" s="87"/>
      <c r="E22" s="87"/>
      <c r="F22" s="87"/>
    </row>
    <row r="23" spans="2:6" ht="18" customHeight="1" x14ac:dyDescent="0.3">
      <c r="B23" s="91"/>
      <c r="C23" s="86" t="s">
        <v>119</v>
      </c>
      <c r="D23" s="87"/>
      <c r="E23" s="87"/>
      <c r="F23" s="87"/>
    </row>
    <row r="28" spans="2:6" ht="18" customHeight="1" x14ac:dyDescent="0.3">
      <c r="B28" s="92" t="s">
        <v>120</v>
      </c>
      <c r="C28" s="87"/>
      <c r="D28" s="87"/>
    </row>
    <row r="29" spans="2:6" ht="18" customHeight="1" x14ac:dyDescent="0.3">
      <c r="B29" s="93"/>
      <c r="C29" s="87"/>
      <c r="D29" s="87"/>
    </row>
    <row r="30" spans="2:6" ht="18" customHeight="1" x14ac:dyDescent="0.3">
      <c r="B30" s="94" t="s">
        <v>121</v>
      </c>
      <c r="C30" s="87"/>
      <c r="D30" s="87"/>
    </row>
    <row r="31" spans="2:6" ht="18" customHeight="1" x14ac:dyDescent="0.3">
      <c r="B31" s="94" t="s">
        <v>122</v>
      </c>
      <c r="C31" s="87"/>
      <c r="D31" s="87"/>
    </row>
    <row r="32" spans="2:6" ht="18" customHeight="1" x14ac:dyDescent="0.3">
      <c r="B32" s="94" t="s">
        <v>123</v>
      </c>
      <c r="C32" s="87"/>
      <c r="D32" s="87"/>
    </row>
    <row r="33" s="7" customFormat="1" ht="18" customHeight="1" x14ac:dyDescent="0.3"/>
    <row r="34" s="7" customFormat="1" ht="18" customHeight="1" x14ac:dyDescent="0.3"/>
  </sheetData>
  <sheetProtection algorithmName="SHA-512" hashValue="6rvJKBcUpBWZES+pTPF+2e1StTmQqe+6gqzEj9/lc5D4XGztU/qQvxP7M49teluJO2bIxaSpDFgc9La4DZhO0Q==" saltValue="JIoU/h+yUdJYmE5E5McsEw==" spinCount="100000" sheet="1" objects="1" scenarios="1"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Budget</vt:lpstr>
      <vt:lpstr>Listen</vt:lpstr>
      <vt:lpstr>Budget!Druckbereich</vt:lpstr>
    </vt:vector>
  </TitlesOfParts>
  <Company>Erziehungsdepartement Kanton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sbbdra</dc:creator>
  <cp:lastModifiedBy>Della Rocca, Antonella</cp:lastModifiedBy>
  <cp:lastPrinted>2026-07-07T12:30:32Z</cp:lastPrinted>
  <dcterms:created xsi:type="dcterms:W3CDTF">2013-06-11T10:15:06Z</dcterms:created>
  <dcterms:modified xsi:type="dcterms:W3CDTF">2026-07-14T06:53:14Z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