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O:\WSU\WSU-AWA-EA-RB\Allgemeine Unterlagen\Flyer Internet_Merkblätter\2021\Kontrollierte Merkblätter_nm\"/>
    </mc:Choice>
  </mc:AlternateContent>
  <bookViews>
    <workbookView xWindow="0" yWindow="0" windowWidth="28800" windowHeight="14115"/>
  </bookViews>
  <sheets>
    <sheet name="Betreungszeit" sheetId="3" r:id="rId1"/>
    <sheet name="Beschreibung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3" l="1"/>
  <c r="I30" i="3"/>
  <c r="I29" i="3"/>
  <c r="I28" i="3"/>
  <c r="I27" i="3"/>
  <c r="I26" i="3"/>
  <c r="I25" i="3"/>
  <c r="J5" i="3"/>
  <c r="K21" i="4" l="1"/>
  <c r="X13" i="3" l="1"/>
  <c r="X14" i="3"/>
  <c r="X15" i="3"/>
  <c r="X16" i="3"/>
  <c r="X17" i="3"/>
  <c r="X18" i="3"/>
  <c r="X19" i="3"/>
  <c r="X12" i="3"/>
  <c r="W19" i="3"/>
  <c r="W18" i="3"/>
  <c r="W17" i="3"/>
  <c r="W16" i="3"/>
  <c r="W15" i="3"/>
  <c r="W14" i="3"/>
  <c r="W13" i="3"/>
  <c r="W12" i="3"/>
  <c r="V13" i="3"/>
  <c r="V14" i="3"/>
  <c r="V15" i="3"/>
  <c r="V16" i="3"/>
  <c r="V17" i="3"/>
  <c r="V18" i="3"/>
  <c r="V19" i="3"/>
  <c r="S12" i="3"/>
  <c r="V12" i="3"/>
  <c r="S13" i="3"/>
  <c r="S14" i="3"/>
  <c r="S15" i="3"/>
  <c r="S16" i="3"/>
  <c r="S17" i="3"/>
  <c r="S18" i="3"/>
  <c r="S19" i="3"/>
  <c r="R13" i="3"/>
  <c r="R14" i="3"/>
  <c r="R15" i="3"/>
  <c r="R16" i="3"/>
  <c r="R17" i="3"/>
  <c r="R18" i="3"/>
  <c r="R19" i="3"/>
  <c r="R12" i="3"/>
  <c r="Q13" i="3"/>
  <c r="Q14" i="3"/>
  <c r="Q15" i="3"/>
  <c r="Q16" i="3"/>
  <c r="Q17" i="3"/>
  <c r="Q18" i="3"/>
  <c r="Q19" i="3"/>
  <c r="Q12" i="3"/>
  <c r="E27" i="3" l="1"/>
  <c r="E29" i="3" l="1"/>
  <c r="E31" i="3"/>
  <c r="E30" i="3"/>
  <c r="E26" i="3"/>
  <c r="E25" i="3"/>
  <c r="E28" i="3"/>
  <c r="E24" i="3" l="1"/>
  <c r="D40" i="3" l="1"/>
  <c r="B40" i="3"/>
  <c r="A25" i="3" l="1"/>
  <c r="C25" i="3" s="1"/>
  <c r="H25" i="3" s="1"/>
  <c r="A26" i="3"/>
  <c r="C26" i="3" s="1"/>
  <c r="H26" i="3" s="1"/>
  <c r="A27" i="3"/>
  <c r="C27" i="3" s="1"/>
  <c r="H27" i="3" s="1"/>
  <c r="A28" i="3"/>
  <c r="C28" i="3" s="1"/>
  <c r="H28" i="3" s="1"/>
  <c r="A29" i="3"/>
  <c r="C29" i="3" s="1"/>
  <c r="H29" i="3" s="1"/>
  <c r="A30" i="3"/>
  <c r="C30" i="3" s="1"/>
  <c r="H30" i="3" s="1"/>
  <c r="A31" i="3"/>
  <c r="C31" i="3" s="1"/>
  <c r="H31" i="3" s="1"/>
  <c r="A24" i="3"/>
  <c r="C24" i="3" s="1"/>
  <c r="H24" i="3" s="1"/>
  <c r="B43" i="3"/>
  <c r="F31" i="3" l="1"/>
  <c r="K31" i="3" s="1"/>
  <c r="J31" i="3"/>
  <c r="D31" i="3"/>
  <c r="J30" i="3"/>
  <c r="D30" i="3"/>
  <c r="F30" i="3" s="1"/>
  <c r="J29" i="3"/>
  <c r="D29" i="3"/>
  <c r="F29" i="3" s="1"/>
  <c r="J28" i="3"/>
  <c r="D28" i="3"/>
  <c r="F28" i="3" s="1"/>
  <c r="J27" i="3"/>
  <c r="D27" i="3"/>
  <c r="F27" i="3" s="1"/>
  <c r="J24" i="3"/>
  <c r="D24" i="3"/>
  <c r="F24" i="3" s="1"/>
  <c r="I24" i="3" s="1"/>
  <c r="I32" i="3" s="1"/>
  <c r="J26" i="3"/>
  <c r="D26" i="3"/>
  <c r="F26" i="3" s="1"/>
  <c r="J25" i="3"/>
  <c r="D25" i="3"/>
  <c r="F25" i="3" s="1"/>
  <c r="C32" i="3"/>
  <c r="G32" i="3" s="1"/>
  <c r="K26" i="3" l="1"/>
  <c r="K30" i="3"/>
  <c r="K29" i="3"/>
  <c r="K28" i="3"/>
  <c r="K27" i="3"/>
  <c r="K25" i="3"/>
  <c r="J32" i="3"/>
  <c r="H32" i="3"/>
  <c r="E32" i="3"/>
  <c r="K24" i="3" l="1"/>
  <c r="D32" i="3"/>
  <c r="F32" i="3" l="1"/>
  <c r="K32" i="3" s="1"/>
  <c r="C36" i="3" l="1"/>
</calcChain>
</file>

<file path=xl/sharedStrings.xml><?xml version="1.0" encoding="utf-8"?>
<sst xmlns="http://schemas.openxmlformats.org/spreadsheetml/2006/main" count="115" uniqueCount="87">
  <si>
    <t>von</t>
  </si>
  <si>
    <t>bis</t>
  </si>
  <si>
    <t>Datum</t>
  </si>
  <si>
    <t>Morgen</t>
  </si>
  <si>
    <t>Nachtzeitraum</t>
  </si>
  <si>
    <t>Abend</t>
  </si>
  <si>
    <t>Total Lohn</t>
  </si>
  <si>
    <t>Name</t>
  </si>
  <si>
    <t>Vorname</t>
  </si>
  <si>
    <t>massgeblicher Stundenlohn</t>
  </si>
  <si>
    <t>Adresse</t>
  </si>
  <si>
    <t>Lohn</t>
  </si>
  <si>
    <t>Total / Woche</t>
  </si>
  <si>
    <t>PLZ Ort</t>
  </si>
  <si>
    <t>Angabe in Std (0.25 genau, ganzer Tag)</t>
  </si>
  <si>
    <t>Total Std</t>
  </si>
  <si>
    <t>Tagesarbeit     in Std</t>
  </si>
  <si>
    <t>Lohnzuschlag Überstunden (Total +25%)</t>
  </si>
  <si>
    <t>Zeiterfassung pro Woche</t>
  </si>
  <si>
    <t>Angaben zur Arbeitnehmerin/zum Arbeitnehmer:</t>
  </si>
  <si>
    <t>Einsatz I</t>
  </si>
  <si>
    <t>Einsatz II</t>
  </si>
  <si>
    <t>Einsatz III</t>
  </si>
  <si>
    <t>Einsatz IV</t>
  </si>
  <si>
    <t>Einsatz V</t>
  </si>
  <si>
    <t>Einsatz VI</t>
  </si>
  <si>
    <t>Aktive Arbeitszeit</t>
  </si>
  <si>
    <t>Eingabefelder</t>
  </si>
  <si>
    <t>Unterschrift Arbeitnehmer / in</t>
  </si>
  <si>
    <t>Unterschrift Arbeitgeber / in</t>
  </si>
  <si>
    <t>Vereinbarte wöchentliche Arbeitszeit in Stunden</t>
  </si>
  <si>
    <r>
      <t xml:space="preserve">Stunden werden mit </t>
    </r>
    <r>
      <rPr>
        <b/>
        <sz val="11"/>
        <color theme="1"/>
        <rFont val="Arial"/>
        <family val="2"/>
      </rPr>
      <t>Dezimalstellen</t>
    </r>
    <r>
      <rPr>
        <sz val="11"/>
        <color theme="1"/>
        <rFont val="Arial"/>
        <family val="2"/>
      </rPr>
      <t xml:space="preserve"> angegeben (5.5 Stunden) Uhrzeiten</t>
    </r>
    <r>
      <rPr>
        <b/>
        <sz val="11"/>
        <color theme="1"/>
        <rFont val="Arial"/>
        <family val="2"/>
      </rPr>
      <t xml:space="preserve"> mit Doppelpunkt</t>
    </r>
    <r>
      <rPr>
        <sz val="11"/>
        <color theme="1"/>
        <rFont val="Arial"/>
        <family val="2"/>
      </rPr>
      <t xml:space="preserve"> (8:30 Uhr)</t>
    </r>
  </si>
  <si>
    <t xml:space="preserve">Die Mindestlöhne gemäss nationalem NAV Hauswirtschaft betragen seit 01.01.2020 neu: </t>
  </si>
  <si>
    <t>CHF 19.20 (ungelernt)  </t>
  </si>
  <si>
    <t>CHF 21.10 (gelernt mit EBA oder ungelernt mit mind. 4 Jahren Berufserfahrung)  </t>
  </si>
  <si>
    <t>CHF 23.20 (gelernt mit EFZ)</t>
  </si>
  <si>
    <t xml:space="preserve">Angabe in Std </t>
  </si>
  <si>
    <t>Zeitrahmen der täglichen Anwesenheit für jegliche Arbeiten (Betreuungszeit und Haushalttätigkeiten) = aktive Arbeitszeit plus Präsenzzeit und unbezahlte oder bezahlte Pausen. Z.B. 24 Std / 12 Std./ 8 Std.</t>
  </si>
  <si>
    <t>Hier kann der Naturallohnabzug in CHF eingegeben werden (für Unterkunft und Verpflegung). Maximal CHF 33, wenn alle Mahlzeiten im Haushalt eingenommen werden</t>
  </si>
  <si>
    <t>Pausen pro Tag
(unbezahlt)</t>
  </si>
  <si>
    <t xml:space="preserve">Pausen pro Tag
(unbezahlt)
</t>
  </si>
  <si>
    <t>aktiver Arbeitseinsatz I</t>
  </si>
  <si>
    <t>aktiver Arbeitseinsatz II</t>
  </si>
  <si>
    <t>aktiver Arbeitseinsatz III</t>
  </si>
  <si>
    <t>aktiver Arbeitseinsatz IV</t>
  </si>
  <si>
    <t>aktiver Arbeitseinsatz V</t>
  </si>
  <si>
    <t>aktiver Arbeitseinsatz VI</t>
  </si>
  <si>
    <t>Eingabe aller Pausen ohne Betreuungszeit, ohne Präsenzzeit, daher unbezahlt</t>
  </si>
  <si>
    <t>Eingabe der aktiven Arbeitseinsätze im Format z.B. 08:25. 
Zeiten vor 06:00 oder nach 23:00 Uhr werden rot eingefärbt. Für diese Stunden wird ein Zuschlag von 25% vom Stundenlohn berechnet.</t>
  </si>
  <si>
    <t xml:space="preserve">Total ALLER aktiven Arbeitseinsätze pro Tag/Zeile </t>
  </si>
  <si>
    <t>Total Tagesstunden (zwischen 06:00 und 23:00 Uhr) aller aktiven Arbeitseinsätze pro Tag/Zeile</t>
  </si>
  <si>
    <t>Tagesarbeit in Std</t>
  </si>
  <si>
    <t>Nachtarbeit in Std (+25%)</t>
  </si>
  <si>
    <t>Lohn Arbeitseinsätze pro Tag</t>
  </si>
  <si>
    <t>Lohn Präsenz pro Tag abzügl. Total Arbeitseinsätze und Pausen</t>
  </si>
  <si>
    <t>Lohn aktive Arbeitseinsätze pro Tag</t>
  </si>
  <si>
    <t>täglicher Betreuungs- und Arbeitszeitraum</t>
  </si>
  <si>
    <t>**)</t>
  </si>
  <si>
    <t>*)</t>
  </si>
  <si>
    <t>Hier kann die im Arbeitsvertrag vereinbarte wöchentliche aktive Arbeitszeit* in Stunden eingegeben oder ausgewählt werden. z.B. 44 (5.5x8) oder 56 (7x8 Std). Das sind die Stunden, die zum vereinbarten Stundenlohn abgegolten werden.</t>
  </si>
  <si>
    <t xml:space="preserve">Hier kann der Stundenlohn der aktiven Arbeitszeit** in CHF eingegeben werden. </t>
  </si>
  <si>
    <r>
      <rPr>
        <b/>
        <sz val="10"/>
        <color rgb="FF7030A0"/>
        <rFont val="Calibri"/>
        <family val="2"/>
        <scheme val="minor"/>
      </rPr>
      <t>Total Nachtstunden</t>
    </r>
    <r>
      <rPr>
        <sz val="10"/>
        <color theme="1"/>
        <rFont val="Calibri"/>
        <family val="2"/>
        <scheme val="minor"/>
      </rPr>
      <t xml:space="preserve"> (vor 06:00 Uhr und nach 23:00 Uhr) aller </t>
    </r>
    <r>
      <rPr>
        <sz val="10"/>
        <rFont val="Calibri"/>
        <family val="2"/>
        <scheme val="minor"/>
      </rPr>
      <t>aktiven</t>
    </r>
    <r>
      <rPr>
        <sz val="10"/>
        <color rgb="FFFF0000"/>
        <rFont val="Calibri"/>
        <family val="2"/>
        <scheme val="minor"/>
      </rPr>
      <t xml:space="preserve"> Arbeitse</t>
    </r>
    <r>
      <rPr>
        <sz val="10"/>
        <color theme="1"/>
        <rFont val="Calibri"/>
        <family val="2"/>
        <scheme val="minor"/>
      </rPr>
      <t>insätze pro Tag/Zeile</t>
    </r>
  </si>
  <si>
    <r>
      <rPr>
        <b/>
        <sz val="10"/>
        <color rgb="FFFF0000"/>
        <rFont val="Calibri"/>
        <family val="2"/>
        <scheme val="minor"/>
      </rPr>
      <t>Total Std</t>
    </r>
    <r>
      <rPr>
        <sz val="10"/>
        <color theme="1"/>
        <rFont val="Calibri"/>
        <family val="2"/>
        <scheme val="minor"/>
      </rPr>
      <t xml:space="preserve"> x </t>
    </r>
    <r>
      <rPr>
        <b/>
        <sz val="10"/>
        <color theme="4" tint="-0.249977111117893"/>
        <rFont val="Calibri"/>
        <family val="2"/>
        <scheme val="minor"/>
      </rPr>
      <t>Std-Lohn</t>
    </r>
    <r>
      <rPr>
        <sz val="10"/>
        <color theme="1"/>
        <rFont val="Calibri"/>
        <family val="2"/>
        <scheme val="minor"/>
      </rPr>
      <t xml:space="preserve"> + </t>
    </r>
    <r>
      <rPr>
        <b/>
        <sz val="10"/>
        <color rgb="FF7030A0"/>
        <rFont val="Calibri"/>
        <family val="2"/>
        <scheme val="minor"/>
      </rPr>
      <t>Nacht-Std</t>
    </r>
    <r>
      <rPr>
        <sz val="10"/>
        <color theme="1"/>
        <rFont val="Calibri"/>
        <family val="2"/>
        <scheme val="minor"/>
      </rPr>
      <t xml:space="preserve"> x 25% vom</t>
    </r>
    <r>
      <rPr>
        <b/>
        <sz val="10"/>
        <color theme="4" tint="-0.249977111117893"/>
        <rFont val="Calibri"/>
        <family val="2"/>
        <scheme val="minor"/>
      </rPr>
      <t xml:space="preserve"> Std-Lohn</t>
    </r>
    <r>
      <rPr>
        <sz val="10"/>
        <color theme="1"/>
        <rFont val="Calibri"/>
        <family val="2"/>
        <scheme val="minor"/>
      </rPr>
      <t xml:space="preserve"> aller Einsätze pro Tag/Zeile</t>
    </r>
  </si>
  <si>
    <r>
      <rPr>
        <b/>
        <sz val="10"/>
        <color rgb="FFFF0000"/>
        <rFont val="Calibri"/>
        <family val="2"/>
        <scheme val="minor"/>
      </rPr>
      <t>Total Std</t>
    </r>
    <r>
      <rPr>
        <sz val="10"/>
        <color theme="1"/>
        <rFont val="Calibri"/>
        <family val="2"/>
        <scheme val="minor"/>
      </rPr>
      <t xml:space="preserve"> pro Woche (z.B. </t>
    </r>
    <r>
      <rPr>
        <b/>
        <sz val="10"/>
        <color rgb="FFFF0000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 xml:space="preserve">), abzügl. </t>
    </r>
    <r>
      <rPr>
        <b/>
        <sz val="10"/>
        <color theme="9" tint="-0.249977111117893"/>
        <rFont val="Calibri"/>
        <family val="2"/>
        <scheme val="minor"/>
      </rPr>
      <t>vereinbarte wöchentliche Std</t>
    </r>
    <r>
      <rPr>
        <sz val="10"/>
        <color theme="1"/>
        <rFont val="Calibri"/>
        <family val="2"/>
        <scheme val="minor"/>
      </rPr>
      <t xml:space="preserve">. (z.B. </t>
    </r>
    <r>
      <rPr>
        <b/>
        <sz val="10"/>
        <color theme="9" tint="-0.249977111117893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 xml:space="preserve">), ergibt 2 Std x 25% vom </t>
    </r>
    <r>
      <rPr>
        <b/>
        <sz val="10"/>
        <color theme="4" tint="-0.249977111117893"/>
        <rFont val="Calibri"/>
        <family val="2"/>
        <scheme val="minor"/>
      </rPr>
      <t>Std-Lohn CHF 20.-</t>
    </r>
    <r>
      <rPr>
        <sz val="10"/>
        <color theme="1"/>
        <rFont val="Calibri"/>
        <family val="2"/>
        <scheme val="minor"/>
      </rPr>
      <t xml:space="preserve"> ergibt </t>
    </r>
    <r>
      <rPr>
        <b/>
        <sz val="10"/>
        <color theme="5" tint="-0.249977111117893"/>
        <rFont val="Calibri"/>
        <family val="2"/>
        <scheme val="minor"/>
      </rPr>
      <t>CHF 10.-</t>
    </r>
  </si>
  <si>
    <r>
      <rPr>
        <b/>
        <sz val="10"/>
        <color rgb="FFFFC000"/>
        <rFont val="Calibri"/>
        <family val="2"/>
        <scheme val="minor"/>
      </rPr>
      <t>Präsenzstunden</t>
    </r>
    <r>
      <rPr>
        <sz val="10"/>
        <rFont val="Calibri"/>
        <family val="2"/>
        <scheme val="minor"/>
      </rPr>
      <t xml:space="preserve"> (z.B. </t>
    </r>
    <r>
      <rPr>
        <b/>
        <sz val="10"/>
        <color rgb="FFFFC000"/>
        <rFont val="Calibri"/>
        <family val="2"/>
        <scheme val="minor"/>
      </rPr>
      <t>24</t>
    </r>
    <r>
      <rPr>
        <sz val="10"/>
        <rFont val="Calibri"/>
        <family val="2"/>
        <scheme val="minor"/>
      </rPr>
      <t>)</t>
    </r>
    <r>
      <rPr>
        <sz val="10"/>
        <color theme="1"/>
        <rFont val="Calibri"/>
        <family val="2"/>
        <scheme val="minor"/>
      </rPr>
      <t xml:space="preserve"> abzügl. </t>
    </r>
    <r>
      <rPr>
        <b/>
        <sz val="10"/>
        <color rgb="FFFF0000"/>
        <rFont val="Calibri"/>
        <family val="2"/>
        <scheme val="minor"/>
      </rPr>
      <t xml:space="preserve">Total Std 12 </t>
    </r>
    <r>
      <rPr>
        <sz val="10"/>
        <rFont val="Calibri"/>
        <family val="2"/>
        <scheme val="minor"/>
      </rPr>
      <t>abzügl. Pause 2 = 10 x</t>
    </r>
    <r>
      <rPr>
        <sz val="10"/>
        <color theme="1"/>
        <rFont val="Calibri"/>
        <family val="2"/>
        <scheme val="minor"/>
      </rPr>
      <t xml:space="preserve"> Präsenzstundenlohn (</t>
    </r>
    <r>
      <rPr>
        <b/>
        <sz val="10"/>
        <color theme="4" tint="-0.249977111117893"/>
        <rFont val="Calibri"/>
        <family val="2"/>
        <scheme val="minor"/>
      </rPr>
      <t>Std-Lohn</t>
    </r>
    <r>
      <rPr>
        <sz val="10"/>
        <color theme="1"/>
        <rFont val="Calibri"/>
        <family val="2"/>
        <scheme val="minor"/>
      </rPr>
      <t xml:space="preserve"> in % oder fixer Betrag). Angewendet wird das höhere Ergebnis: 10 x CHF 10.- = 100.-</t>
    </r>
  </si>
  <si>
    <t>Erklärungen zum Formular Erfassung der Arbeitszeit</t>
  </si>
  <si>
    <t xml:space="preserve">Bruttolohn pro Woche </t>
  </si>
  <si>
    <t xml:space="preserve">Lohnzuschlag Überstunden </t>
  </si>
  <si>
    <t>(Total +25%)</t>
  </si>
  <si>
    <t>Lohn Präsenz proTag</t>
  </si>
  <si>
    <t>Abzug 
Kost &amp; Logis</t>
  </si>
  <si>
    <t>Hinweis: Diese Aufstellung ersetzt die monatliche Lohnabrechnung gemäss §37 Abs. 3 NAV Haushalt BS nicht. Eine Vorlage für eine Lohnabrechnung kann auf der Website des AWA BS heruntergeladen werden.</t>
  </si>
  <si>
    <t>Kost &amp; Logis (gem. Art. 11 AHVV, max CHF 33/Tag, 990/Monat)</t>
  </si>
  <si>
    <t>Häufigkeit der Präsenzzeiteinsätze</t>
  </si>
  <si>
    <t>Formular zur wöchentlichen Erfassung der Arbeitszeiten in der 24h - Betreuung im Stundenlohn</t>
  </si>
  <si>
    <t>Sonn- od. Feiertag</t>
  </si>
  <si>
    <t>Zuschlag Sonn- od. Feiertage</t>
  </si>
  <si>
    <t>Ja</t>
  </si>
  <si>
    <t>grün markierte Felder sind Eingabefelder (alle anderen Felder sind gesperrt)</t>
  </si>
  <si>
    <t>Hier können sie die Häufigkeit der Präsenzzeiteinsätze auswählen, es wird dann automatisch der richtige Prozentsatz genommen</t>
  </si>
  <si>
    <t>Sonn- oder Feiertag</t>
  </si>
  <si>
    <t>Wählen ob ein Sonn- oder Feiertag vorliegt. Falls ja wird ein Zuschlag von 50% auf den Lohn aufgeschlagen (gemäss §27 NAV Haushalt BS)</t>
  </si>
  <si>
    <t>Abzug Kost- und Logis</t>
  </si>
  <si>
    <t>Zuschlag Sonn- und Feiertage</t>
  </si>
  <si>
    <t>Es ist nicht möglich, jemanden nur für Präsenzzeiten anzustellen.</t>
  </si>
  <si>
    <t>regelmässig</t>
  </si>
  <si>
    <t>Kost &amp; Logis pro Tag (gem. Art. 11 AHVV, max CHF 33/Tag)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</si>
</sst>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 &quot;CHF&quot;\ * #,##0.00_ ;_ &quot;CHF&quot;\ * \-#,##0.00_ ;_ &quot;CHF&quot;\ * &quot;-&quot;??_ ;_ @_ "/>
    <numFmt numFmtId="164" formatCode="hh/mm&quot; h&quot;;@"/>
    <numFmt numFmtId="165" formatCode="h:mm&quot; Uhr&quot;;@"/>
    <numFmt numFmtId="166" formatCode="0.00&quot; Std&quot;;@"/>
    <numFmt numFmtId="167" formatCode="0&quot; Std&quot;;@"/>
    <numFmt numFmtId="168" formatCode="&quot;CHF&quot;\ #,##0.00"/>
  </numFmts>
  <fonts count="3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4" tint="-0.249977111117893"/>
      <name val="Arial"/>
      <family val="2"/>
    </font>
    <font>
      <b/>
      <sz val="11"/>
      <color theme="5" tint="-0.249977111117893"/>
      <name val="Arial"/>
      <family val="2"/>
    </font>
    <font>
      <b/>
      <sz val="11"/>
      <color rgb="FF00B050"/>
      <name val="Arial"/>
      <family val="2"/>
    </font>
    <font>
      <sz val="11"/>
      <color rgb="FFFFC000"/>
      <name val="Arial"/>
      <family val="2"/>
    </font>
    <font>
      <b/>
      <sz val="11"/>
      <color rgb="FF7030A0"/>
      <name val="Arial"/>
      <family val="2"/>
    </font>
    <font>
      <b/>
      <sz val="2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9" tint="-0.249977111117893"/>
      <name val="Arial"/>
      <family val="2"/>
    </font>
    <font>
      <sz val="11"/>
      <color rgb="FF44546A"/>
      <name val="Arial"/>
      <family val="2"/>
    </font>
    <font>
      <sz val="10"/>
      <name val="Calibri Light"/>
      <family val="2"/>
      <scheme val="maj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b/>
      <sz val="10"/>
      <color rgb="FFFFC000"/>
      <name val="Calibri"/>
      <family val="2"/>
      <scheme val="minor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2">
    <xf numFmtId="0" fontId="0" fillId="0" borderId="0" xfId="0"/>
    <xf numFmtId="0" fontId="0" fillId="0" borderId="0" xfId="0" applyFill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164" fontId="0" fillId="0" borderId="1" xfId="0" applyNumberForma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0" fontId="0" fillId="0" borderId="0" xfId="0" applyFont="1"/>
    <xf numFmtId="0" fontId="4" fillId="0" borderId="0" xfId="0" applyFont="1" applyFill="1" applyBorder="1" applyAlignment="1" applyProtection="1">
      <alignment vertical="center"/>
    </xf>
    <xf numFmtId="0" fontId="2" fillId="0" borderId="2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 wrapText="1"/>
    </xf>
    <xf numFmtId="0" fontId="0" fillId="0" borderId="4" xfId="0" applyFill="1" applyBorder="1" applyAlignment="1" applyProtection="1">
      <alignment horizontal="center"/>
    </xf>
    <xf numFmtId="44" fontId="5" fillId="0" borderId="6" xfId="1" applyFont="1" applyBorder="1" applyAlignment="1" applyProtection="1">
      <alignment horizontal="center"/>
    </xf>
    <xf numFmtId="0" fontId="0" fillId="0" borderId="0" xfId="0" applyProtection="1"/>
    <xf numFmtId="2" fontId="0" fillId="0" borderId="0" xfId="0" applyNumberFormat="1" applyProtection="1"/>
    <xf numFmtId="0" fontId="5" fillId="0" borderId="0" xfId="0" applyFont="1" applyProtection="1"/>
    <xf numFmtId="44" fontId="5" fillId="0" borderId="0" xfId="0" applyNumberFormat="1" applyFont="1" applyProtection="1"/>
    <xf numFmtId="0" fontId="6" fillId="0" borderId="0" xfId="0" applyFont="1" applyProtection="1"/>
    <xf numFmtId="0" fontId="6" fillId="0" borderId="8" xfId="0" applyFont="1" applyBorder="1" applyProtection="1"/>
    <xf numFmtId="0" fontId="0" fillId="0" borderId="0" xfId="0" applyFont="1" applyProtection="1"/>
    <xf numFmtId="14" fontId="6" fillId="0" borderId="0" xfId="0" applyNumberFormat="1" applyFont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 wrapText="1"/>
    </xf>
    <xf numFmtId="0" fontId="2" fillId="0" borderId="14" xfId="0" applyFont="1" applyFill="1" applyBorder="1" applyAlignment="1" applyProtection="1">
      <alignment horizontal="center"/>
    </xf>
    <xf numFmtId="165" fontId="0" fillId="0" borderId="1" xfId="0" applyNumberForma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2" fontId="2" fillId="0" borderId="2" xfId="0" applyNumberFormat="1" applyFont="1" applyFill="1" applyBorder="1" applyAlignment="1" applyProtection="1">
      <alignment horizontal="center" wrapText="1"/>
    </xf>
    <xf numFmtId="0" fontId="2" fillId="0" borderId="14" xfId="0" applyFont="1" applyFill="1" applyBorder="1" applyAlignment="1" applyProtection="1">
      <alignment horizontal="center" wrapText="1"/>
    </xf>
    <xf numFmtId="44" fontId="2" fillId="0" borderId="15" xfId="1" applyFont="1" applyBorder="1" applyProtection="1"/>
    <xf numFmtId="0" fontId="4" fillId="0" borderId="0" xfId="0" applyFont="1" applyFill="1" applyBorder="1" applyAlignment="1" applyProtection="1">
      <alignment horizontal="center" vertical="center"/>
    </xf>
    <xf numFmtId="0" fontId="0" fillId="3" borderId="0" xfId="0" applyFill="1"/>
    <xf numFmtId="0" fontId="2" fillId="0" borderId="0" xfId="0" applyFont="1" applyFill="1" applyBorder="1" applyAlignment="1" applyProtection="1">
      <alignment horizontal="center"/>
    </xf>
    <xf numFmtId="2" fontId="2" fillId="0" borderId="7" xfId="0" applyNumberFormat="1" applyFont="1" applyFill="1" applyBorder="1" applyAlignment="1" applyProtection="1">
      <alignment horizontal="center" wrapText="1"/>
    </xf>
    <xf numFmtId="0" fontId="2" fillId="0" borderId="5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44" fontId="0" fillId="0" borderId="16" xfId="0" applyNumberFormat="1" applyFill="1" applyBorder="1" applyProtection="1"/>
    <xf numFmtId="44" fontId="2" fillId="0" borderId="22" xfId="0" applyNumberFormat="1" applyFont="1" applyFill="1" applyBorder="1" applyProtection="1"/>
    <xf numFmtId="0" fontId="5" fillId="0" borderId="21" xfId="0" applyFont="1" applyBorder="1" applyProtection="1"/>
    <xf numFmtId="166" fontId="5" fillId="0" borderId="15" xfId="0" applyNumberFormat="1" applyFont="1" applyBorder="1" applyAlignment="1" applyProtection="1">
      <alignment horizontal="center"/>
    </xf>
    <xf numFmtId="2" fontId="5" fillId="0" borderId="15" xfId="0" applyNumberFormat="1" applyFont="1" applyBorder="1" applyAlignment="1" applyProtection="1">
      <alignment horizontal="center"/>
    </xf>
    <xf numFmtId="44" fontId="5" fillId="0" borderId="13" xfId="1" applyFont="1" applyBorder="1" applyAlignment="1" applyProtection="1">
      <alignment horizontal="center"/>
    </xf>
    <xf numFmtId="14" fontId="0" fillId="0" borderId="16" xfId="0" applyNumberFormat="1" applyFill="1" applyBorder="1" applyAlignment="1" applyProtection="1">
      <alignment horizontal="center"/>
    </xf>
    <xf numFmtId="0" fontId="0" fillId="0" borderId="0" xfId="0" applyAlignment="1">
      <alignment wrapText="1"/>
    </xf>
    <xf numFmtId="166" fontId="7" fillId="0" borderId="16" xfId="0" applyNumberFormat="1" applyFont="1" applyFill="1" applyBorder="1" applyAlignment="1" applyProtection="1">
      <alignment horizontal="center"/>
    </xf>
    <xf numFmtId="44" fontId="9" fillId="0" borderId="16" xfId="0" applyNumberFormat="1" applyFont="1" applyFill="1" applyBorder="1" applyProtection="1"/>
    <xf numFmtId="44" fontId="10" fillId="0" borderId="16" xfId="0" applyNumberFormat="1" applyFont="1" applyFill="1" applyBorder="1" applyProtection="1"/>
    <xf numFmtId="166" fontId="12" fillId="0" borderId="16" xfId="0" applyNumberFormat="1" applyFont="1" applyFill="1" applyBorder="1" applyAlignment="1" applyProtection="1">
      <alignment horizontal="center"/>
    </xf>
    <xf numFmtId="166" fontId="0" fillId="0" borderId="16" xfId="0" applyNumberFormat="1" applyFont="1" applyFill="1" applyBorder="1" applyAlignment="1" applyProtection="1">
      <alignment horizontal="center"/>
    </xf>
    <xf numFmtId="0" fontId="7" fillId="0" borderId="14" xfId="0" applyFont="1" applyFill="1" applyBorder="1" applyAlignment="1" applyProtection="1">
      <alignment horizontal="center"/>
    </xf>
    <xf numFmtId="0" fontId="14" fillId="0" borderId="0" xfId="0" applyFont="1" applyAlignment="1">
      <alignment vertical="center" wrapText="1"/>
    </xf>
    <xf numFmtId="0" fontId="16" fillId="0" borderId="0" xfId="0" applyFont="1"/>
    <xf numFmtId="0" fontId="15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2" fillId="0" borderId="0" xfId="0" applyFont="1" applyBorder="1" applyAlignment="1" applyProtection="1">
      <alignment horizontal="center" wrapText="1"/>
    </xf>
    <xf numFmtId="0" fontId="2" fillId="0" borderId="0" xfId="0" applyFont="1" applyBorder="1" applyAlignment="1">
      <alignment horizont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44" fontId="5" fillId="0" borderId="27" xfId="1" applyFont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left" vertical="center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0" fillId="4" borderId="0" xfId="0" applyFill="1"/>
    <xf numFmtId="44" fontId="2" fillId="4" borderId="1" xfId="1" applyFont="1" applyFill="1" applyBorder="1" applyAlignment="1" applyProtection="1">
      <alignment horizontal="left" vertical="center"/>
      <protection locked="0"/>
    </xf>
    <xf numFmtId="167" fontId="2" fillId="4" borderId="1" xfId="0" applyNumberFormat="1" applyFont="1" applyFill="1" applyBorder="1" applyAlignment="1" applyProtection="1">
      <alignment horizontal="right" vertical="center"/>
      <protection locked="0"/>
    </xf>
    <xf numFmtId="44" fontId="2" fillId="4" borderId="1" xfId="1" applyFont="1" applyFill="1" applyBorder="1" applyProtection="1">
      <protection locked="0"/>
    </xf>
    <xf numFmtId="14" fontId="0" fillId="4" borderId="16" xfId="0" applyNumberFormat="1" applyFill="1" applyBorder="1" applyAlignment="1" applyProtection="1">
      <alignment horizontal="center"/>
      <protection locked="0"/>
    </xf>
    <xf numFmtId="166" fontId="0" fillId="4" borderId="16" xfId="0" applyNumberFormat="1" applyFill="1" applyBorder="1" applyAlignment="1" applyProtection="1">
      <alignment horizontal="center"/>
      <protection locked="0"/>
    </xf>
    <xf numFmtId="165" fontId="3" fillId="4" borderId="24" xfId="0" applyNumberFormat="1" applyFont="1" applyFill="1" applyBorder="1" applyAlignment="1" applyProtection="1">
      <alignment horizontal="center"/>
      <protection locked="0"/>
    </xf>
    <xf numFmtId="165" fontId="3" fillId="4" borderId="25" xfId="0" applyNumberFormat="1" applyFont="1" applyFill="1" applyBorder="1" applyAlignment="1" applyProtection="1">
      <alignment horizontal="center"/>
      <protection locked="0"/>
    </xf>
    <xf numFmtId="165" fontId="3" fillId="4" borderId="26" xfId="0" applyNumberFormat="1" applyFont="1" applyFill="1" applyBorder="1" applyAlignment="1" applyProtection="1">
      <alignment horizontal="center"/>
      <protection locked="0"/>
    </xf>
    <xf numFmtId="14" fontId="0" fillId="4" borderId="17" xfId="0" applyNumberFormat="1" applyFill="1" applyBorder="1" applyAlignment="1" applyProtection="1">
      <alignment horizontal="center"/>
      <protection locked="0"/>
    </xf>
    <xf numFmtId="166" fontId="0" fillId="4" borderId="17" xfId="0" applyNumberFormat="1" applyFill="1" applyBorder="1" applyAlignment="1" applyProtection="1">
      <alignment horizontal="center"/>
      <protection locked="0"/>
    </xf>
    <xf numFmtId="165" fontId="3" fillId="4" borderId="11" xfId="0" applyNumberFormat="1" applyFont="1" applyFill="1" applyBorder="1" applyAlignment="1" applyProtection="1">
      <alignment horizontal="center"/>
      <protection locked="0"/>
    </xf>
    <xf numFmtId="165" fontId="3" fillId="4" borderId="12" xfId="0" applyNumberFormat="1" applyFont="1" applyFill="1" applyBorder="1" applyAlignment="1" applyProtection="1">
      <alignment horizontal="center"/>
      <protection locked="0"/>
    </xf>
    <xf numFmtId="165" fontId="3" fillId="4" borderId="23" xfId="0" applyNumberFormat="1" applyFont="1" applyFill="1" applyBorder="1" applyAlignment="1" applyProtection="1">
      <alignment horizontal="center"/>
      <protection locked="0"/>
    </xf>
    <xf numFmtId="14" fontId="0" fillId="4" borderId="18" xfId="0" applyNumberFormat="1" applyFill="1" applyBorder="1" applyAlignment="1" applyProtection="1">
      <alignment horizontal="center"/>
      <protection locked="0"/>
    </xf>
    <xf numFmtId="166" fontId="0" fillId="4" borderId="18" xfId="0" applyNumberFormat="1" applyFill="1" applyBorder="1" applyAlignment="1" applyProtection="1">
      <alignment horizontal="center"/>
      <protection locked="0"/>
    </xf>
    <xf numFmtId="165" fontId="3" fillId="4" borderId="27" xfId="0" applyNumberFormat="1" applyFont="1" applyFill="1" applyBorder="1" applyAlignment="1" applyProtection="1">
      <alignment horizontal="center"/>
      <protection locked="0"/>
    </xf>
    <xf numFmtId="165" fontId="3" fillId="4" borderId="28" xfId="0" applyNumberFormat="1" applyFont="1" applyFill="1" applyBorder="1" applyAlignment="1" applyProtection="1">
      <alignment horizontal="center"/>
      <protection locked="0"/>
    </xf>
    <xf numFmtId="165" fontId="3" fillId="4" borderId="29" xfId="0" applyNumberFormat="1" applyFont="1" applyFill="1" applyBorder="1" applyAlignment="1" applyProtection="1">
      <alignment horizontal="center"/>
      <protection locked="0"/>
    </xf>
    <xf numFmtId="166" fontId="5" fillId="0" borderId="36" xfId="0" applyNumberFormat="1" applyFont="1" applyBorder="1" applyAlignment="1" applyProtection="1">
      <alignment horizontal="center"/>
    </xf>
    <xf numFmtId="0" fontId="0" fillId="0" borderId="15" xfId="0" applyBorder="1"/>
    <xf numFmtId="0" fontId="2" fillId="0" borderId="35" xfId="0" applyFont="1" applyFill="1" applyBorder="1" applyAlignment="1" applyProtection="1">
      <alignment horizontal="center" vertical="center" wrapText="1"/>
    </xf>
    <xf numFmtId="166" fontId="2" fillId="5" borderId="31" xfId="0" applyNumberFormat="1" applyFont="1" applyFill="1" applyBorder="1" applyAlignment="1" applyProtection="1">
      <alignment horizontal="center"/>
    </xf>
    <xf numFmtId="166" fontId="3" fillId="5" borderId="31" xfId="0" applyNumberFormat="1" applyFont="1" applyFill="1" applyBorder="1" applyAlignment="1" applyProtection="1">
      <alignment horizontal="center"/>
    </xf>
    <xf numFmtId="166" fontId="0" fillId="5" borderId="32" xfId="0" applyNumberFormat="1" applyFill="1" applyBorder="1" applyAlignment="1" applyProtection="1">
      <alignment horizontal="center"/>
    </xf>
    <xf numFmtId="44" fontId="0" fillId="5" borderId="16" xfId="0" applyNumberFormat="1" applyFill="1" applyBorder="1" applyProtection="1"/>
    <xf numFmtId="44" fontId="0" fillId="5" borderId="32" xfId="0" applyNumberFormat="1" applyFill="1" applyBorder="1" applyProtection="1"/>
    <xf numFmtId="168" fontId="0" fillId="5" borderId="16" xfId="0" applyNumberFormat="1" applyFill="1" applyBorder="1"/>
    <xf numFmtId="44" fontId="0" fillId="5" borderId="31" xfId="0" applyNumberFormat="1" applyFill="1" applyBorder="1" applyProtection="1"/>
    <xf numFmtId="44" fontId="2" fillId="5" borderId="22" xfId="0" applyNumberFormat="1" applyFont="1" applyFill="1" applyBorder="1" applyProtection="1"/>
    <xf numFmtId="166" fontId="2" fillId="5" borderId="19" xfId="0" applyNumberFormat="1" applyFont="1" applyFill="1" applyBorder="1" applyAlignment="1" applyProtection="1">
      <alignment horizontal="center"/>
    </xf>
    <xf numFmtId="166" fontId="3" fillId="5" borderId="19" xfId="0" applyNumberFormat="1" applyFont="1" applyFill="1" applyBorder="1" applyAlignment="1" applyProtection="1">
      <alignment horizontal="center"/>
    </xf>
    <xf numFmtId="166" fontId="0" fillId="5" borderId="33" xfId="0" applyNumberFormat="1" applyFill="1" applyBorder="1" applyAlignment="1" applyProtection="1">
      <alignment horizontal="center"/>
    </xf>
    <xf numFmtId="44" fontId="0" fillId="5" borderId="17" xfId="0" applyNumberFormat="1" applyFill="1" applyBorder="1" applyProtection="1"/>
    <xf numFmtId="44" fontId="0" fillId="5" borderId="33" xfId="0" applyNumberFormat="1" applyFill="1" applyBorder="1" applyProtection="1"/>
    <xf numFmtId="168" fontId="0" fillId="5" borderId="17" xfId="0" applyNumberFormat="1" applyFill="1" applyBorder="1"/>
    <xf numFmtId="44" fontId="0" fillId="5" borderId="19" xfId="0" applyNumberFormat="1" applyFill="1" applyBorder="1" applyProtection="1"/>
    <xf numFmtId="44" fontId="2" fillId="5" borderId="19" xfId="0" applyNumberFormat="1" applyFont="1" applyFill="1" applyBorder="1" applyProtection="1"/>
    <xf numFmtId="166" fontId="2" fillId="5" borderId="20" xfId="0" applyNumberFormat="1" applyFont="1" applyFill="1" applyBorder="1" applyAlignment="1" applyProtection="1">
      <alignment horizontal="center"/>
    </xf>
    <xf numFmtId="166" fontId="3" fillId="5" borderId="20" xfId="0" applyNumberFormat="1" applyFont="1" applyFill="1" applyBorder="1" applyAlignment="1" applyProtection="1">
      <alignment horizontal="center"/>
    </xf>
    <xf numFmtId="166" fontId="0" fillId="5" borderId="34" xfId="0" applyNumberFormat="1" applyFill="1" applyBorder="1" applyAlignment="1" applyProtection="1">
      <alignment horizontal="center"/>
    </xf>
    <xf numFmtId="44" fontId="0" fillId="5" borderId="18" xfId="0" applyNumberFormat="1" applyFill="1" applyBorder="1" applyProtection="1"/>
    <xf numFmtId="44" fontId="0" fillId="5" borderId="34" xfId="0" applyNumberFormat="1" applyFill="1" applyBorder="1" applyProtection="1"/>
    <xf numFmtId="168" fontId="0" fillId="5" borderId="18" xfId="0" applyNumberFormat="1" applyFill="1" applyBorder="1"/>
    <xf numFmtId="44" fontId="0" fillId="5" borderId="20" xfId="0" applyNumberFormat="1" applyFill="1" applyBorder="1" applyProtection="1"/>
    <xf numFmtId="44" fontId="2" fillId="5" borderId="20" xfId="0" applyNumberFormat="1" applyFont="1" applyFill="1" applyBorder="1" applyProtection="1"/>
    <xf numFmtId="14" fontId="0" fillId="5" borderId="32" xfId="0" applyNumberFormat="1" applyFill="1" applyBorder="1" applyAlignment="1" applyProtection="1">
      <alignment horizontal="center"/>
    </xf>
    <xf numFmtId="14" fontId="0" fillId="5" borderId="33" xfId="0" applyNumberFormat="1" applyFill="1" applyBorder="1" applyAlignment="1" applyProtection="1">
      <alignment horizontal="center"/>
    </xf>
    <xf numFmtId="14" fontId="0" fillId="5" borderId="34" xfId="0" applyNumberFormat="1" applyFill="1" applyBorder="1" applyAlignment="1" applyProtection="1">
      <alignment horizontal="center"/>
    </xf>
    <xf numFmtId="0" fontId="0" fillId="4" borderId="16" xfId="0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4" borderId="18" xfId="0" applyFill="1" applyBorder="1" applyProtection="1">
      <protection locked="0"/>
    </xf>
    <xf numFmtId="166" fontId="0" fillId="4" borderId="32" xfId="0" applyNumberFormat="1" applyFill="1" applyBorder="1" applyAlignment="1" applyProtection="1">
      <alignment horizontal="center"/>
      <protection locked="0"/>
    </xf>
    <xf numFmtId="166" fontId="0" fillId="4" borderId="33" xfId="0" applyNumberFormat="1" applyFill="1" applyBorder="1" applyAlignment="1" applyProtection="1">
      <alignment horizontal="center"/>
      <protection locked="0"/>
    </xf>
    <xf numFmtId="166" fontId="0" fillId="4" borderId="34" xfId="0" applyNumberFormat="1" applyFill="1" applyBorder="1" applyAlignment="1" applyProtection="1">
      <alignment horizontal="center"/>
      <protection locked="0"/>
    </xf>
    <xf numFmtId="0" fontId="2" fillId="0" borderId="37" xfId="0" applyFont="1" applyFill="1" applyBorder="1" applyAlignment="1" applyProtection="1">
      <alignment horizontal="center"/>
    </xf>
    <xf numFmtId="0" fontId="2" fillId="0" borderId="38" xfId="0" applyFont="1" applyFill="1" applyBorder="1" applyAlignment="1" applyProtection="1">
      <alignment horizontal="center"/>
    </xf>
    <xf numFmtId="165" fontId="3" fillId="4" borderId="39" xfId="0" applyNumberFormat="1" applyFont="1" applyFill="1" applyBorder="1" applyAlignment="1" applyProtection="1">
      <alignment horizontal="center"/>
      <protection locked="0"/>
    </xf>
    <xf numFmtId="165" fontId="3" fillId="4" borderId="40" xfId="0" applyNumberFormat="1" applyFont="1" applyFill="1" applyBorder="1" applyAlignment="1" applyProtection="1">
      <alignment horizontal="center"/>
      <protection locked="0"/>
    </xf>
    <xf numFmtId="165" fontId="3" fillId="4" borderId="41" xfId="0" applyNumberFormat="1" applyFont="1" applyFill="1" applyBorder="1" applyAlignment="1" applyProtection="1">
      <alignment horizontal="center"/>
      <protection locked="0"/>
    </xf>
    <xf numFmtId="165" fontId="3" fillId="4" borderId="42" xfId="0" applyNumberFormat="1" applyFont="1" applyFill="1" applyBorder="1" applyAlignment="1" applyProtection="1">
      <alignment horizontal="center"/>
      <protection locked="0"/>
    </xf>
    <xf numFmtId="9" fontId="2" fillId="5" borderId="1" xfId="2" applyFont="1" applyFill="1" applyBorder="1" applyAlignment="1" applyProtection="1">
      <alignment horizontal="right"/>
    </xf>
    <xf numFmtId="167" fontId="17" fillId="4" borderId="1" xfId="0" applyNumberFormat="1" applyFont="1" applyFill="1" applyBorder="1" applyAlignment="1" applyProtection="1">
      <alignment horizontal="right" vertical="center"/>
      <protection locked="0"/>
    </xf>
    <xf numFmtId="44" fontId="8" fillId="4" borderId="1" xfId="1" applyFont="1" applyFill="1" applyBorder="1" applyProtection="1">
      <protection locked="0"/>
    </xf>
    <xf numFmtId="44" fontId="10" fillId="4" borderId="1" xfId="1" applyFont="1" applyFill="1" applyBorder="1" applyAlignment="1" applyProtection="1">
      <alignment horizontal="left" vertical="center"/>
      <protection locked="0"/>
    </xf>
    <xf numFmtId="14" fontId="0" fillId="4" borderId="2" xfId="0" applyNumberFormat="1" applyFill="1" applyBorder="1" applyAlignment="1" applyProtection="1">
      <alignment horizontal="center"/>
      <protection locked="0"/>
    </xf>
    <xf numFmtId="166" fontId="11" fillId="4" borderId="2" xfId="0" applyNumberFormat="1" applyFont="1" applyFill="1" applyBorder="1" applyAlignment="1" applyProtection="1">
      <alignment horizontal="center"/>
      <protection locked="0"/>
    </xf>
    <xf numFmtId="166" fontId="0" fillId="4" borderId="2" xfId="0" applyNumberFormat="1" applyFill="1" applyBorder="1" applyAlignment="1" applyProtection="1">
      <alignment horizontal="center"/>
      <protection locked="0"/>
    </xf>
    <xf numFmtId="165" fontId="3" fillId="4" borderId="2" xfId="0" applyNumberFormat="1" applyFont="1" applyFill="1" applyBorder="1" applyAlignment="1" applyProtection="1">
      <alignment horizontal="center"/>
      <protection locked="0"/>
    </xf>
    <xf numFmtId="9" fontId="29" fillId="6" borderId="1" xfId="2" applyFont="1" applyFill="1" applyBorder="1" applyAlignment="1" applyProtection="1">
      <alignment horizontal="right"/>
      <protection locked="0"/>
    </xf>
    <xf numFmtId="44" fontId="0" fillId="0" borderId="0" xfId="1" applyFont="1"/>
    <xf numFmtId="0" fontId="2" fillId="0" borderId="9" xfId="0" applyFont="1" applyFill="1" applyBorder="1" applyAlignment="1" applyProtection="1">
      <alignment horizontal="center" wrapText="1"/>
    </xf>
    <xf numFmtId="0" fontId="2" fillId="0" borderId="10" xfId="0" applyFont="1" applyFill="1" applyBorder="1" applyAlignment="1" applyProtection="1">
      <alignment horizontal="center" wrapText="1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44" fontId="29" fillId="5" borderId="14" xfId="0" applyNumberFormat="1" applyFont="1" applyFill="1" applyBorder="1" applyAlignment="1" applyProtection="1">
      <alignment horizontal="center" vertical="center" wrapText="1"/>
    </xf>
    <xf numFmtId="44" fontId="29" fillId="5" borderId="35" xfId="0" applyNumberFormat="1" applyFont="1" applyFill="1" applyBorder="1" applyAlignment="1" applyProtection="1">
      <alignment horizontal="center" vertical="center" wrapText="1"/>
    </xf>
    <xf numFmtId="44" fontId="29" fillId="5" borderId="15" xfId="0" applyNumberFormat="1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/>
    </xf>
    <xf numFmtId="0" fontId="2" fillId="4" borderId="1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/>
    </xf>
    <xf numFmtId="0" fontId="19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9" fillId="0" borderId="30" xfId="0" applyFont="1" applyBorder="1" applyAlignment="1" applyProtection="1">
      <alignment horizontal="left" wrapText="1"/>
    </xf>
    <xf numFmtId="0" fontId="19" fillId="0" borderId="0" xfId="0" applyFont="1" applyAlignment="1" applyProtection="1">
      <alignment horizontal="left" wrapText="1"/>
    </xf>
  </cellXfs>
  <cellStyles count="3">
    <cellStyle name="Prozent" xfId="2" builtinId="5"/>
    <cellStyle name="Standard" xfId="0" builtinId="0"/>
    <cellStyle name="Währung" xfId="1" builtinId="4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2CC"/>
      <color rgb="FFF8CBAD"/>
      <color rgb="FFFFC7CE"/>
      <color rgb="FF9C0006"/>
      <color rgb="FFFF9999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6"/>
  <sheetViews>
    <sheetView tabSelected="1" zoomScale="70" zoomScaleNormal="70" workbookViewId="0">
      <selection activeCell="B24" sqref="B24"/>
    </sheetView>
  </sheetViews>
  <sheetFormatPr baseColWidth="10" defaultRowHeight="14.25" x14ac:dyDescent="0.2"/>
  <cols>
    <col min="1" max="1" width="15.125" customWidth="1"/>
    <col min="2" max="2" width="17.375" customWidth="1"/>
    <col min="3" max="15" width="15.125" customWidth="1"/>
    <col min="16" max="16" width="12.5" hidden="1" customWidth="1"/>
    <col min="17" max="17" width="13.875" hidden="1" customWidth="1"/>
    <col min="18" max="18" width="13.625" hidden="1" customWidth="1"/>
    <col min="19" max="19" width="12.875" hidden="1" customWidth="1"/>
    <col min="20" max="20" width="14.625" hidden="1" customWidth="1"/>
    <col min="21" max="21" width="18.75" hidden="1" customWidth="1"/>
    <col min="22" max="22" width="14.625" hidden="1" customWidth="1"/>
    <col min="23" max="23" width="21.125" hidden="1" customWidth="1"/>
    <col min="24" max="24" width="21.75" hidden="1" customWidth="1"/>
    <col min="25" max="25" width="11.75" bestFit="1" customWidth="1"/>
  </cols>
  <sheetData>
    <row r="1" spans="1:27" ht="23.25" x14ac:dyDescent="0.2">
      <c r="A1" s="146" t="s">
        <v>74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7" ht="23.25" x14ac:dyDescent="0.2">
      <c r="A2" s="24" t="s">
        <v>19</v>
      </c>
      <c r="B2" s="23"/>
      <c r="C2" s="23"/>
      <c r="D2" s="4"/>
      <c r="E2" s="4"/>
      <c r="F2" s="4"/>
      <c r="G2" s="4"/>
      <c r="H2" s="4"/>
      <c r="I2" s="4"/>
      <c r="J2" s="4"/>
      <c r="K2" s="4"/>
      <c r="L2" s="4"/>
      <c r="M2" s="23"/>
      <c r="N2" s="23"/>
      <c r="O2" s="23"/>
      <c r="P2" s="23"/>
      <c r="Q2" s="28"/>
      <c r="R2" s="4"/>
      <c r="S2" s="4"/>
      <c r="T2" s="4"/>
      <c r="U2" s="4"/>
      <c r="V2" s="4"/>
      <c r="W2" s="4"/>
      <c r="X2" s="28"/>
      <c r="Y2" s="4"/>
    </row>
    <row r="3" spans="1:27" s="6" customFormat="1" ht="15" customHeight="1" x14ac:dyDescent="0.2">
      <c r="A3" s="5" t="s">
        <v>7</v>
      </c>
      <c r="B3" s="145"/>
      <c r="C3" s="145"/>
      <c r="D3" s="18"/>
      <c r="E3" s="5" t="s">
        <v>30</v>
      </c>
      <c r="G3" s="5"/>
      <c r="H3" s="5"/>
      <c r="I3" s="5"/>
      <c r="J3" s="65"/>
      <c r="K3" s="59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s="6" customFormat="1" ht="15" customHeight="1" x14ac:dyDescent="0.25">
      <c r="A4" s="5" t="s">
        <v>8</v>
      </c>
      <c r="B4" s="145"/>
      <c r="C4" s="145"/>
      <c r="D4" s="18"/>
      <c r="E4" s="5" t="s">
        <v>9</v>
      </c>
      <c r="G4" s="5"/>
      <c r="H4" s="5"/>
      <c r="I4" s="5"/>
      <c r="J4" s="66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s="6" customFormat="1" ht="15" customHeight="1" x14ac:dyDescent="0.25">
      <c r="A5" s="5" t="s">
        <v>10</v>
      </c>
      <c r="B5" s="145"/>
      <c r="C5" s="145"/>
      <c r="D5" s="18"/>
      <c r="E5" s="5" t="s">
        <v>73</v>
      </c>
      <c r="G5" s="5"/>
      <c r="H5" s="5"/>
      <c r="I5" s="64" t="s">
        <v>85</v>
      </c>
      <c r="J5" s="124">
        <f>IF(I5="unregelmässig oder Einsätze am Tag",25%,IF(I5="regelmässig",35%,IF(I5="häufig",50%,"")))</f>
        <v>0.35</v>
      </c>
      <c r="K5" s="59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s="6" customFormat="1" ht="15" customHeight="1" x14ac:dyDescent="0.2">
      <c r="A6" s="5" t="s">
        <v>13</v>
      </c>
      <c r="B6" s="145"/>
      <c r="C6" s="145"/>
      <c r="D6" s="18"/>
      <c r="E6" s="5" t="s">
        <v>86</v>
      </c>
      <c r="G6" s="5"/>
      <c r="H6" s="5"/>
      <c r="I6" s="5"/>
      <c r="J6" s="64"/>
      <c r="K6" s="59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s="6" customFormat="1" ht="15" customHeight="1" x14ac:dyDescent="0.2">
      <c r="A7" s="5"/>
      <c r="B7" s="5"/>
      <c r="C7" s="5"/>
      <c r="D7" s="5"/>
      <c r="E7" s="63"/>
      <c r="F7" s="5" t="s">
        <v>27</v>
      </c>
      <c r="G7" s="5"/>
      <c r="H7" s="5"/>
      <c r="I7" s="18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s="6" customFormat="1" ht="15" customHeight="1" thickBo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7" s="6" customFormat="1" ht="15" customHeight="1" thickBot="1" x14ac:dyDescent="0.25">
      <c r="A9" s="136" t="s">
        <v>18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8"/>
      <c r="P9" s="5"/>
      <c r="Q9" s="5"/>
      <c r="R9" s="5"/>
      <c r="S9" s="5"/>
      <c r="T9" s="5"/>
      <c r="U9" s="5"/>
    </row>
    <row r="10" spans="1:27" ht="60.75" thickBot="1" x14ac:dyDescent="0.3">
      <c r="A10" s="10"/>
      <c r="B10" s="25" t="s">
        <v>56</v>
      </c>
      <c r="C10" s="53" t="s">
        <v>40</v>
      </c>
      <c r="D10" s="134" t="s">
        <v>41</v>
      </c>
      <c r="E10" s="135"/>
      <c r="F10" s="134" t="s">
        <v>42</v>
      </c>
      <c r="G10" s="135"/>
      <c r="H10" s="134" t="s">
        <v>43</v>
      </c>
      <c r="I10" s="135"/>
      <c r="J10" s="134" t="s">
        <v>44</v>
      </c>
      <c r="K10" s="135"/>
      <c r="L10" s="134" t="s">
        <v>45</v>
      </c>
      <c r="M10" s="135"/>
      <c r="N10" s="134" t="s">
        <v>46</v>
      </c>
      <c r="O10" s="135"/>
      <c r="S10" s="1"/>
      <c r="T10" s="147" t="s">
        <v>4</v>
      </c>
      <c r="U10" s="147"/>
      <c r="V10" s="1"/>
    </row>
    <row r="11" spans="1:27" ht="45.75" thickBot="1" x14ac:dyDescent="0.3">
      <c r="A11" s="21" t="s">
        <v>2</v>
      </c>
      <c r="B11" s="20" t="s">
        <v>36</v>
      </c>
      <c r="C11" s="31" t="s">
        <v>14</v>
      </c>
      <c r="D11" s="118" t="s">
        <v>0</v>
      </c>
      <c r="E11" s="119" t="s">
        <v>1</v>
      </c>
      <c r="F11" s="118" t="s">
        <v>0</v>
      </c>
      <c r="G11" s="119" t="s">
        <v>1</v>
      </c>
      <c r="H11" s="32" t="s">
        <v>0</v>
      </c>
      <c r="I11" s="33" t="s">
        <v>1</v>
      </c>
      <c r="J11" s="32" t="s">
        <v>0</v>
      </c>
      <c r="K11" s="33" t="s">
        <v>1</v>
      </c>
      <c r="L11" s="32" t="s">
        <v>0</v>
      </c>
      <c r="M11" s="33" t="s">
        <v>1</v>
      </c>
      <c r="N11" s="32" t="s">
        <v>0</v>
      </c>
      <c r="O11" s="33" t="s">
        <v>1</v>
      </c>
      <c r="Q11" s="30" t="s">
        <v>20</v>
      </c>
      <c r="R11" s="30" t="s">
        <v>21</v>
      </c>
      <c r="S11" s="30" t="s">
        <v>22</v>
      </c>
      <c r="T11" s="2" t="s">
        <v>3</v>
      </c>
      <c r="U11" s="2" t="s">
        <v>5</v>
      </c>
      <c r="V11" s="30" t="s">
        <v>23</v>
      </c>
      <c r="W11" s="30" t="s">
        <v>24</v>
      </c>
      <c r="X11" s="30" t="s">
        <v>25</v>
      </c>
    </row>
    <row r="12" spans="1:27" x14ac:dyDescent="0.2">
      <c r="A12" s="67"/>
      <c r="B12" s="115"/>
      <c r="C12" s="68"/>
      <c r="D12" s="71"/>
      <c r="E12" s="70"/>
      <c r="F12" s="71"/>
      <c r="G12" s="70"/>
      <c r="H12" s="69"/>
      <c r="I12" s="70"/>
      <c r="J12" s="71"/>
      <c r="K12" s="70"/>
      <c r="L12" s="71"/>
      <c r="M12" s="70"/>
      <c r="N12" s="71"/>
      <c r="O12" s="70"/>
      <c r="P12" s="29"/>
      <c r="Q12" s="3">
        <f>IF(OR(D12="",E12=""),,IF(AND(D12&lt;$T$12,E12&gt;$U$12),SUM(($T$12-D12)+(E12-$U$12)),IF(D12&gt;=$U$12,E12-D12,IF($U$12&lt;E12,E12-$U$12,IF(E12&lt;=$T$12,E12-D12,IF(D12&gt;=$T$12,,$T$12-D12))))))</f>
        <v>0</v>
      </c>
      <c r="R12" s="3">
        <f>IF(OR(F12="",G12=""),,IF(AND(F12&lt;$T$12,G12&gt;$U$12),SUM(($T$12-F12)+(G12-$U$12)),IF(F12&gt;=$U$12,G12-F12,IF($U$12&lt;G12,G12-$U$12,IF(G12&lt;=$T$12,G12-F12,IF(F12&gt;=$T$12,,$T$12-F12))))))</f>
        <v>0</v>
      </c>
      <c r="S12" s="3">
        <f>IF(OR(H12="",I12=""),,IF(AND(H12&lt;$T$12,I12&gt;$U$12),SUM(($T$12-H12)+(I12-$U$12)),IF(H12&gt;=$U$12,I12-H12,IF($U$12&lt;I12,I12-$U$12,IF(I12&lt;=$T$12,I12-H12,IF(H12&gt;=$T$12,,$T$12-H12))))))</f>
        <v>0</v>
      </c>
      <c r="T12" s="22">
        <v>0.25</v>
      </c>
      <c r="U12" s="22">
        <v>0.95833333333333337</v>
      </c>
      <c r="V12" s="3">
        <f>IF(OR(J12="",K12=""),,IF(AND(J12&lt;$T$12,K12&gt;$U$12),SUM(($T$12-J12)+(K12-$U$12)),IF(J12&gt;=$U$12,K12-J12,IF($U$12&lt;K12,K12-$U$12,IF(K12&lt;=$T$12,K12-J12,IF(J12&gt;=$T$12,,$T$12-J12))))))</f>
        <v>0</v>
      </c>
      <c r="W12" s="3">
        <f>IF(OR(L12="",M12=""),,IF(AND(L12&lt;$T$12,M12&gt;$U$12),SUM(($T$12-L12)+(M12-$U$12)),IF(L12&gt;=$U$12,M12-L12,IF($U$12&lt;M12,M12-$U$12,IF(M12&lt;=$T$12,M12-L12,IF(L12&gt;=$T$12,,$T$12-L12))))))</f>
        <v>0</v>
      </c>
      <c r="X12" s="3">
        <f>IF(OR(N12="",O12=""),,IF(AND(N12&lt;$T$12,O12&gt;$U$12),SUM(($T$12-N12)+(O12-$U$12)),IF(N12&gt;=$U$12,O12-N12,IF($U$12&lt;O12,O12-$U$12,IF(O12&lt;=$T$12,O12-N12,IF(N12&gt;=$T$12,,$T$12-N12))))))</f>
        <v>0</v>
      </c>
    </row>
    <row r="13" spans="1:27" x14ac:dyDescent="0.2">
      <c r="A13" s="72"/>
      <c r="B13" s="116"/>
      <c r="C13" s="73"/>
      <c r="D13" s="120"/>
      <c r="E13" s="121"/>
      <c r="F13" s="120"/>
      <c r="G13" s="121"/>
      <c r="H13" s="76"/>
      <c r="I13" s="75"/>
      <c r="J13" s="74"/>
      <c r="K13" s="75"/>
      <c r="L13" s="74"/>
      <c r="M13" s="75"/>
      <c r="N13" s="74"/>
      <c r="O13" s="75"/>
      <c r="P13" s="29"/>
      <c r="Q13" s="3">
        <f t="shared" ref="Q13:Q19" si="0">IF(OR(D13="",E13=""),,IF(AND(D13&lt;$T$12,E13&gt;$U$12),SUM(($T$12-D13)+(E13-$U$12)),IF(D13&gt;=$U$12,E13-D13,IF($U$12&lt;E13,E13-$U$12,IF(E13&lt;=$T$12,E13-D13,IF(D13&gt;=$T$12,,$T$12-D13))))))</f>
        <v>0</v>
      </c>
      <c r="R13" s="3">
        <f t="shared" ref="R13:R19" si="1">IF(OR(F13="",G13=""),,IF(AND(F13&lt;$T$12,G13&gt;$U$12),SUM(($T$12-F13)+(G13-$U$12)),IF(F13&gt;=$U$12,G13-F13,IF($U$12&lt;G13,G13-$U$12,IF(G13&lt;=$T$12,G13-F13,IF(F13&gt;=$T$12,,$T$12-F13))))))</f>
        <v>0</v>
      </c>
      <c r="S13" s="3">
        <f t="shared" ref="S13:S19" si="2">IF(OR(H13="",I13=""),,IF(AND(H13&lt;$T$12,I13&gt;$U$12),SUM(($T$12-H13)+(I13-$U$12)),IF(H13&gt;=$U$12,I13-H13,IF($U$12&lt;I13,I13-$U$12,IF(I13&lt;=$T$12,I13-H13,IF(H13&gt;=$T$12,,$T$12-H13))))))</f>
        <v>0</v>
      </c>
      <c r="T13" s="22"/>
      <c r="U13" s="22"/>
      <c r="V13" s="3">
        <f t="shared" ref="V13:V19" si="3">IF(OR(J13="",K13=""),,IF(AND(J13&lt;$T$12,K13&gt;$U$12),SUM(($T$12-J13)+(K13-$U$12)),IF(J13&gt;=$U$12,K13-J13,IF($U$12&lt;K13,K13-$U$12,IF(K13&lt;=$T$12,K13-J13,IF(J13&gt;=$T$12,,$T$12-J13))))))</f>
        <v>0</v>
      </c>
      <c r="W13" s="3">
        <f t="shared" ref="W13:W19" si="4">IF(OR(L13="",M13=""),,IF(AND(L13&lt;$T$12,M13&gt;$U$12),SUM(($T$12-L13)+(M13-$U$12)),IF(L13&gt;=$U$12,M13-L13,IF($U$12&lt;M13,M13-$U$12,IF(M13&lt;=$T$12,M13-L13,IF(L13&gt;=$T$12,,$T$12-L13))))))</f>
        <v>0</v>
      </c>
      <c r="X13" s="3">
        <f t="shared" ref="X13:X19" si="5">IF(OR(N13="",O13=""),,IF(AND(N13&lt;$T$12,O13&gt;$U$12),SUM(($T$12-N13)+(O13-$U$12)),IF(N13&gt;=$U$12,O13-N13,IF($U$12&lt;O13,O13-$U$12,IF(O13&lt;=$T$12,O13-N13,IF(N13&gt;=$T$12,,$T$12-N13))))))</f>
        <v>0</v>
      </c>
    </row>
    <row r="14" spans="1:27" x14ac:dyDescent="0.2">
      <c r="A14" s="72"/>
      <c r="B14" s="116"/>
      <c r="C14" s="73"/>
      <c r="D14" s="120"/>
      <c r="E14" s="121"/>
      <c r="F14" s="120"/>
      <c r="G14" s="121"/>
      <c r="H14" s="76"/>
      <c r="I14" s="75"/>
      <c r="J14" s="74"/>
      <c r="K14" s="75"/>
      <c r="L14" s="74"/>
      <c r="M14" s="75"/>
      <c r="N14" s="74"/>
      <c r="O14" s="75"/>
      <c r="P14" s="29"/>
      <c r="Q14" s="3">
        <f t="shared" si="0"/>
        <v>0</v>
      </c>
      <c r="R14" s="3">
        <f t="shared" si="1"/>
        <v>0</v>
      </c>
      <c r="S14" s="3">
        <f t="shared" si="2"/>
        <v>0</v>
      </c>
      <c r="T14" s="22"/>
      <c r="U14" s="22"/>
      <c r="V14" s="3">
        <f t="shared" si="3"/>
        <v>0</v>
      </c>
      <c r="W14" s="3">
        <f t="shared" si="4"/>
        <v>0</v>
      </c>
      <c r="X14" s="3">
        <f t="shared" si="5"/>
        <v>0</v>
      </c>
    </row>
    <row r="15" spans="1:27" x14ac:dyDescent="0.2">
      <c r="A15" s="72"/>
      <c r="B15" s="116"/>
      <c r="C15" s="73"/>
      <c r="D15" s="120"/>
      <c r="E15" s="121"/>
      <c r="F15" s="120"/>
      <c r="G15" s="121"/>
      <c r="H15" s="76"/>
      <c r="I15" s="75"/>
      <c r="J15" s="74"/>
      <c r="K15" s="75"/>
      <c r="L15" s="74"/>
      <c r="M15" s="75"/>
      <c r="N15" s="74"/>
      <c r="O15" s="75"/>
      <c r="P15" s="29"/>
      <c r="Q15" s="3">
        <f t="shared" si="0"/>
        <v>0</v>
      </c>
      <c r="R15" s="3">
        <f t="shared" si="1"/>
        <v>0</v>
      </c>
      <c r="S15" s="3">
        <f t="shared" si="2"/>
        <v>0</v>
      </c>
      <c r="T15" s="22"/>
      <c r="U15" s="22"/>
      <c r="V15" s="3">
        <f t="shared" si="3"/>
        <v>0</v>
      </c>
      <c r="W15" s="3">
        <f t="shared" si="4"/>
        <v>0</v>
      </c>
      <c r="X15" s="3">
        <f t="shared" si="5"/>
        <v>0</v>
      </c>
    </row>
    <row r="16" spans="1:27" x14ac:dyDescent="0.2">
      <c r="A16" s="72"/>
      <c r="B16" s="116"/>
      <c r="C16" s="73"/>
      <c r="D16" s="120"/>
      <c r="E16" s="121"/>
      <c r="F16" s="120"/>
      <c r="G16" s="121"/>
      <c r="H16" s="76"/>
      <c r="I16" s="75"/>
      <c r="J16" s="74"/>
      <c r="K16" s="75"/>
      <c r="L16" s="74"/>
      <c r="M16" s="75"/>
      <c r="N16" s="74"/>
      <c r="O16" s="75"/>
      <c r="P16" s="29"/>
      <c r="Q16" s="3">
        <f t="shared" si="0"/>
        <v>0</v>
      </c>
      <c r="R16" s="3">
        <f t="shared" si="1"/>
        <v>0</v>
      </c>
      <c r="S16" s="3">
        <f t="shared" si="2"/>
        <v>0</v>
      </c>
      <c r="T16" s="22"/>
      <c r="U16" s="22"/>
      <c r="V16" s="3">
        <f t="shared" si="3"/>
        <v>0</v>
      </c>
      <c r="W16" s="3">
        <f t="shared" si="4"/>
        <v>0</v>
      </c>
      <c r="X16" s="3">
        <f t="shared" si="5"/>
        <v>0</v>
      </c>
    </row>
    <row r="17" spans="1:24" x14ac:dyDescent="0.2">
      <c r="A17" s="72"/>
      <c r="B17" s="116"/>
      <c r="C17" s="73"/>
      <c r="D17" s="120"/>
      <c r="E17" s="121"/>
      <c r="F17" s="120"/>
      <c r="G17" s="121"/>
      <c r="H17" s="76"/>
      <c r="I17" s="75"/>
      <c r="J17" s="74"/>
      <c r="K17" s="75"/>
      <c r="L17" s="74"/>
      <c r="M17" s="75"/>
      <c r="N17" s="74"/>
      <c r="O17" s="75"/>
      <c r="P17" s="29"/>
      <c r="Q17" s="3">
        <f t="shared" si="0"/>
        <v>0</v>
      </c>
      <c r="R17" s="3">
        <f t="shared" si="1"/>
        <v>0</v>
      </c>
      <c r="S17" s="3">
        <f t="shared" si="2"/>
        <v>0</v>
      </c>
      <c r="T17" s="22"/>
      <c r="U17" s="22"/>
      <c r="V17" s="3">
        <f t="shared" si="3"/>
        <v>0</v>
      </c>
      <c r="W17" s="3">
        <f t="shared" si="4"/>
        <v>0</v>
      </c>
      <c r="X17" s="3">
        <f t="shared" si="5"/>
        <v>0</v>
      </c>
    </row>
    <row r="18" spans="1:24" x14ac:dyDescent="0.2">
      <c r="A18" s="72"/>
      <c r="B18" s="116"/>
      <c r="C18" s="73"/>
      <c r="D18" s="120"/>
      <c r="E18" s="121"/>
      <c r="F18" s="120"/>
      <c r="G18" s="121"/>
      <c r="H18" s="76"/>
      <c r="I18" s="75"/>
      <c r="J18" s="74"/>
      <c r="K18" s="75"/>
      <c r="L18" s="74"/>
      <c r="M18" s="75"/>
      <c r="N18" s="74"/>
      <c r="O18" s="75"/>
      <c r="P18" s="29"/>
      <c r="Q18" s="3">
        <f t="shared" si="0"/>
        <v>0</v>
      </c>
      <c r="R18" s="3">
        <f t="shared" si="1"/>
        <v>0</v>
      </c>
      <c r="S18" s="3">
        <f t="shared" si="2"/>
        <v>0</v>
      </c>
      <c r="T18" s="22"/>
      <c r="U18" s="22"/>
      <c r="V18" s="3">
        <f t="shared" si="3"/>
        <v>0</v>
      </c>
      <c r="W18" s="3">
        <f t="shared" si="4"/>
        <v>0</v>
      </c>
      <c r="X18" s="3">
        <f t="shared" si="5"/>
        <v>0</v>
      </c>
    </row>
    <row r="19" spans="1:24" ht="15" thickBot="1" x14ac:dyDescent="0.25">
      <c r="A19" s="77"/>
      <c r="B19" s="117"/>
      <c r="C19" s="78"/>
      <c r="D19" s="122"/>
      <c r="E19" s="123"/>
      <c r="F19" s="122"/>
      <c r="G19" s="123"/>
      <c r="H19" s="79"/>
      <c r="I19" s="80"/>
      <c r="J19" s="81"/>
      <c r="K19" s="80"/>
      <c r="L19" s="81"/>
      <c r="M19" s="80"/>
      <c r="N19" s="81"/>
      <c r="O19" s="80"/>
      <c r="P19" s="29"/>
      <c r="Q19" s="3">
        <f t="shared" si="0"/>
        <v>0</v>
      </c>
      <c r="R19" s="3">
        <f t="shared" si="1"/>
        <v>0</v>
      </c>
      <c r="S19" s="3">
        <f t="shared" si="2"/>
        <v>0</v>
      </c>
      <c r="T19" s="22"/>
      <c r="U19" s="22"/>
      <c r="V19" s="3">
        <f t="shared" si="3"/>
        <v>0</v>
      </c>
      <c r="W19" s="3">
        <f t="shared" si="4"/>
        <v>0</v>
      </c>
      <c r="X19" s="3">
        <f t="shared" si="5"/>
        <v>0</v>
      </c>
    </row>
    <row r="20" spans="1:24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</row>
    <row r="21" spans="1:24" ht="15" thickBot="1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</row>
    <row r="22" spans="1:24" ht="15.75" thickBot="1" x14ac:dyDescent="0.3">
      <c r="A22" s="142" t="s">
        <v>26</v>
      </c>
      <c r="B22" s="143"/>
      <c r="C22" s="143"/>
      <c r="D22" s="143"/>
      <c r="E22" s="144"/>
      <c r="F22" s="142" t="s">
        <v>11</v>
      </c>
      <c r="G22" s="143"/>
      <c r="H22" s="143"/>
      <c r="I22" s="143"/>
      <c r="J22" s="143"/>
      <c r="K22" s="144"/>
    </row>
    <row r="23" spans="1:24" ht="45.75" thickBot="1" x14ac:dyDescent="0.25">
      <c r="A23" s="60" t="s">
        <v>2</v>
      </c>
      <c r="B23" s="61" t="s">
        <v>75</v>
      </c>
      <c r="C23" s="60" t="s">
        <v>15</v>
      </c>
      <c r="D23" s="61" t="s">
        <v>16</v>
      </c>
      <c r="E23" s="61" t="s">
        <v>52</v>
      </c>
      <c r="F23" s="61" t="s">
        <v>55</v>
      </c>
      <c r="G23" s="61" t="s">
        <v>67</v>
      </c>
      <c r="H23" s="61" t="s">
        <v>69</v>
      </c>
      <c r="I23" s="84" t="s">
        <v>76</v>
      </c>
      <c r="J23" s="61" t="s">
        <v>70</v>
      </c>
      <c r="K23" s="62" t="s">
        <v>6</v>
      </c>
    </row>
    <row r="24" spans="1:24" ht="15" x14ac:dyDescent="0.25">
      <c r="A24" s="109" t="str">
        <f>IF(A12="","",A12)</f>
        <v/>
      </c>
      <c r="B24" s="112"/>
      <c r="C24" s="85" t="str">
        <f t="shared" ref="C24:C31" si="6">IF(A24="","",IF(AND(D12="",E12="",F12="",G12="",H12="",I12="",J12="",K12=""),0,SUM(E12-D12)*24+SUM(G12-F12)*24+SUM(I12-H12)*24+SUM(K12-J12)*24+SUM(M12-L12)*24+SUM(O12-N12)*24))</f>
        <v/>
      </c>
      <c r="D24" s="86" t="str">
        <f>IF(C24="","",IF(E24="",SUM(C24),SUM(C24-E24)))</f>
        <v/>
      </c>
      <c r="E24" s="87" t="str">
        <f t="shared" ref="E24:E31" si="7">IF(AND(D12="",E12="",F12="",G12="",H12="",I12="",J12="",K12="",L12="",M12="",N12="",O12=""),"",SUM(Q12,R12,S12,V12,W12,X12)*24)</f>
        <v/>
      </c>
      <c r="F24" s="88" t="str">
        <f>IF(OR(C24="",C24=0),"",SUM(D24*$J$4)+(E24*$J$4)*125%)</f>
        <v/>
      </c>
      <c r="G24" s="139" t="s">
        <v>68</v>
      </c>
      <c r="H24" s="89" t="str">
        <f t="shared" ref="H24:H31" si="8">IF(OR(B12="",C24="",B12&lt;SUM(C24,C12)),"",IF(AND($K$5="",$J$5=""),"",IF(AND($K$5&lt;&gt;"",$J$5&lt;&gt;""),IF(SUM(((B12-C24-C12)*$J$4)*$J$5)&gt;SUM(((B12-C24-C12)*$K$5)),SUM(((B12-C24-C12)*$J$4)*$J$5),SUM(((B12-C24-C12)*$K$5))),IF($K$5="",SUM((B12-C24-C12)*$J$4)*$J$5,SUM((B12-C24-C12))*$K$5))))</f>
        <v/>
      </c>
      <c r="I24" s="90" t="str">
        <f>IF(B24="Ja",(F24+H24)*0.5,"")</f>
        <v/>
      </c>
      <c r="J24" s="91" t="str">
        <f t="shared" ref="J24:J31" si="9">IF(OR(C24=0,C24=""),"",SUM($J$6*-1))</f>
        <v/>
      </c>
      <c r="K24" s="92" t="str">
        <f t="shared" ref="K24:K31" si="10">IF(F24="","",SUM(F24:J24))</f>
        <v/>
      </c>
    </row>
    <row r="25" spans="1:24" ht="15" x14ac:dyDescent="0.25">
      <c r="A25" s="110" t="str">
        <f t="shared" ref="A25:A31" si="11">IF(A13="","",A13)</f>
        <v/>
      </c>
      <c r="B25" s="113"/>
      <c r="C25" s="93" t="str">
        <f t="shared" si="6"/>
        <v/>
      </c>
      <c r="D25" s="94" t="str">
        <f t="shared" ref="D25:D31" si="12">IF(C25="","",IF(E25="",SUM(C25),SUM(C25-E25)))</f>
        <v/>
      </c>
      <c r="E25" s="95" t="str">
        <f t="shared" si="7"/>
        <v/>
      </c>
      <c r="F25" s="96" t="str">
        <f t="shared" ref="F25:F31" si="13">IF(OR(C25="",C25=0),"",SUM(D25*$J$4)+(E25*$J$4)*125%)</f>
        <v/>
      </c>
      <c r="G25" s="140"/>
      <c r="H25" s="97" t="str">
        <f t="shared" si="8"/>
        <v/>
      </c>
      <c r="I25" s="98" t="str">
        <f t="shared" ref="I25:I31" si="14">IF(B25="Ja",(F25+H25)*0.5,"")</f>
        <v/>
      </c>
      <c r="J25" s="99" t="str">
        <f t="shared" si="9"/>
        <v/>
      </c>
      <c r="K25" s="100" t="str">
        <f t="shared" si="10"/>
        <v/>
      </c>
    </row>
    <row r="26" spans="1:24" ht="15" x14ac:dyDescent="0.25">
      <c r="A26" s="110" t="str">
        <f t="shared" si="11"/>
        <v/>
      </c>
      <c r="B26" s="113"/>
      <c r="C26" s="93" t="str">
        <f t="shared" si="6"/>
        <v/>
      </c>
      <c r="D26" s="94" t="str">
        <f t="shared" si="12"/>
        <v/>
      </c>
      <c r="E26" s="95" t="str">
        <f t="shared" si="7"/>
        <v/>
      </c>
      <c r="F26" s="96" t="str">
        <f t="shared" si="13"/>
        <v/>
      </c>
      <c r="G26" s="140"/>
      <c r="H26" s="97" t="str">
        <f t="shared" si="8"/>
        <v/>
      </c>
      <c r="I26" s="98" t="str">
        <f t="shared" si="14"/>
        <v/>
      </c>
      <c r="J26" s="99" t="str">
        <f t="shared" si="9"/>
        <v/>
      </c>
      <c r="K26" s="100" t="str">
        <f t="shared" si="10"/>
        <v/>
      </c>
    </row>
    <row r="27" spans="1:24" ht="15" x14ac:dyDescent="0.25">
      <c r="A27" s="110" t="str">
        <f t="shared" si="11"/>
        <v/>
      </c>
      <c r="B27" s="113"/>
      <c r="C27" s="93" t="str">
        <f t="shared" si="6"/>
        <v/>
      </c>
      <c r="D27" s="94" t="str">
        <f t="shared" si="12"/>
        <v/>
      </c>
      <c r="E27" s="95" t="str">
        <f t="shared" si="7"/>
        <v/>
      </c>
      <c r="F27" s="96" t="str">
        <f t="shared" si="13"/>
        <v/>
      </c>
      <c r="G27" s="140"/>
      <c r="H27" s="97" t="str">
        <f t="shared" si="8"/>
        <v/>
      </c>
      <c r="I27" s="98" t="str">
        <f t="shared" si="14"/>
        <v/>
      </c>
      <c r="J27" s="99" t="str">
        <f t="shared" si="9"/>
        <v/>
      </c>
      <c r="K27" s="100" t="str">
        <f t="shared" si="10"/>
        <v/>
      </c>
    </row>
    <row r="28" spans="1:24" ht="15" x14ac:dyDescent="0.25">
      <c r="A28" s="110" t="str">
        <f t="shared" si="11"/>
        <v/>
      </c>
      <c r="B28" s="113"/>
      <c r="C28" s="93" t="str">
        <f t="shared" si="6"/>
        <v/>
      </c>
      <c r="D28" s="94" t="str">
        <f t="shared" si="12"/>
        <v/>
      </c>
      <c r="E28" s="95" t="str">
        <f t="shared" si="7"/>
        <v/>
      </c>
      <c r="F28" s="96" t="str">
        <f t="shared" si="13"/>
        <v/>
      </c>
      <c r="G28" s="140"/>
      <c r="H28" s="97" t="str">
        <f t="shared" si="8"/>
        <v/>
      </c>
      <c r="I28" s="98" t="str">
        <f t="shared" si="14"/>
        <v/>
      </c>
      <c r="J28" s="99" t="str">
        <f t="shared" si="9"/>
        <v/>
      </c>
      <c r="K28" s="100" t="str">
        <f t="shared" si="10"/>
        <v/>
      </c>
    </row>
    <row r="29" spans="1:24" ht="15" x14ac:dyDescent="0.25">
      <c r="A29" s="110" t="str">
        <f t="shared" si="11"/>
        <v/>
      </c>
      <c r="B29" s="113"/>
      <c r="C29" s="93" t="str">
        <f t="shared" si="6"/>
        <v/>
      </c>
      <c r="D29" s="94" t="str">
        <f t="shared" si="12"/>
        <v/>
      </c>
      <c r="E29" s="95" t="str">
        <f t="shared" si="7"/>
        <v/>
      </c>
      <c r="F29" s="96" t="str">
        <f t="shared" si="13"/>
        <v/>
      </c>
      <c r="G29" s="140"/>
      <c r="H29" s="97" t="str">
        <f t="shared" si="8"/>
        <v/>
      </c>
      <c r="I29" s="98" t="str">
        <f t="shared" si="14"/>
        <v/>
      </c>
      <c r="J29" s="99" t="str">
        <f t="shared" si="9"/>
        <v/>
      </c>
      <c r="K29" s="100" t="str">
        <f t="shared" si="10"/>
        <v/>
      </c>
    </row>
    <row r="30" spans="1:24" ht="15" x14ac:dyDescent="0.25">
      <c r="A30" s="110" t="str">
        <f t="shared" si="11"/>
        <v/>
      </c>
      <c r="B30" s="113"/>
      <c r="C30" s="93" t="str">
        <f t="shared" si="6"/>
        <v/>
      </c>
      <c r="D30" s="94" t="str">
        <f t="shared" si="12"/>
        <v/>
      </c>
      <c r="E30" s="95" t="str">
        <f t="shared" si="7"/>
        <v/>
      </c>
      <c r="F30" s="96" t="str">
        <f t="shared" si="13"/>
        <v/>
      </c>
      <c r="G30" s="140"/>
      <c r="H30" s="97" t="str">
        <f t="shared" si="8"/>
        <v/>
      </c>
      <c r="I30" s="98" t="str">
        <f t="shared" si="14"/>
        <v/>
      </c>
      <c r="J30" s="99" t="str">
        <f t="shared" si="9"/>
        <v/>
      </c>
      <c r="K30" s="100" t="str">
        <f t="shared" si="10"/>
        <v/>
      </c>
    </row>
    <row r="31" spans="1:24" ht="15.75" thickBot="1" x14ac:dyDescent="0.3">
      <c r="A31" s="111" t="str">
        <f t="shared" si="11"/>
        <v/>
      </c>
      <c r="B31" s="114"/>
      <c r="C31" s="101" t="str">
        <f t="shared" si="6"/>
        <v/>
      </c>
      <c r="D31" s="102" t="str">
        <f t="shared" si="12"/>
        <v/>
      </c>
      <c r="E31" s="103" t="str">
        <f t="shared" si="7"/>
        <v/>
      </c>
      <c r="F31" s="104" t="str">
        <f t="shared" si="13"/>
        <v/>
      </c>
      <c r="G31" s="141"/>
      <c r="H31" s="105" t="str">
        <f t="shared" si="8"/>
        <v/>
      </c>
      <c r="I31" s="106" t="str">
        <f t="shared" si="14"/>
        <v/>
      </c>
      <c r="J31" s="107" t="str">
        <f t="shared" si="9"/>
        <v/>
      </c>
      <c r="K31" s="108" t="str">
        <f t="shared" si="10"/>
        <v/>
      </c>
    </row>
    <row r="32" spans="1:24" ht="16.5" thickBot="1" x14ac:dyDescent="0.3">
      <c r="A32" s="36" t="s">
        <v>12</v>
      </c>
      <c r="B32" s="83"/>
      <c r="C32" s="82">
        <f>SUM(C24:C31)</f>
        <v>0</v>
      </c>
      <c r="D32" s="37">
        <f t="shared" ref="D32:I32" si="15">SUM(D24:D31)</f>
        <v>0</v>
      </c>
      <c r="E32" s="38">
        <f t="shared" si="15"/>
        <v>0</v>
      </c>
      <c r="F32" s="39">
        <f t="shared" si="15"/>
        <v>0</v>
      </c>
      <c r="G32" s="27">
        <f>IF($J$3&gt;C32,,SUM(C32-$J$3)*$J$4*25%)</f>
        <v>0</v>
      </c>
      <c r="H32" s="39">
        <f t="shared" si="15"/>
        <v>0</v>
      </c>
      <c r="I32" s="39">
        <f t="shared" si="15"/>
        <v>0</v>
      </c>
      <c r="J32" s="58">
        <f>SUM(J24:J31)</f>
        <v>0</v>
      </c>
      <c r="K32" s="11">
        <f>ROUND(SUM(F32:J32)*2,1)/2</f>
        <v>0</v>
      </c>
    </row>
    <row r="33" spans="1:10" x14ac:dyDescent="0.2">
      <c r="A33" s="12"/>
      <c r="B33" s="12"/>
      <c r="C33" s="12"/>
      <c r="D33" s="12"/>
      <c r="E33" s="12"/>
      <c r="F33" s="12"/>
      <c r="G33" s="12"/>
      <c r="H33" s="13"/>
      <c r="I33" s="12"/>
      <c r="J33" s="12"/>
    </row>
    <row r="34" spans="1:10" x14ac:dyDescent="0.2">
      <c r="A34" s="12"/>
      <c r="B34" s="12"/>
      <c r="C34" s="12"/>
      <c r="D34" s="12"/>
      <c r="E34" s="12"/>
      <c r="F34" s="12"/>
      <c r="G34" s="12"/>
      <c r="H34" s="13"/>
      <c r="I34" s="12"/>
      <c r="J34" s="12"/>
    </row>
    <row r="35" spans="1:10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</row>
    <row r="36" spans="1:10" ht="15.75" x14ac:dyDescent="0.25">
      <c r="A36" s="14" t="s">
        <v>66</v>
      </c>
      <c r="B36" s="12"/>
      <c r="C36" s="15">
        <f>K32</f>
        <v>0</v>
      </c>
      <c r="D36" s="12"/>
      <c r="E36" s="12"/>
      <c r="F36" s="12"/>
      <c r="G36" s="12"/>
      <c r="H36" s="12"/>
      <c r="I36" s="12"/>
      <c r="J36" s="12"/>
    </row>
    <row r="37" spans="1:10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</row>
    <row r="38" spans="1:10" x14ac:dyDescent="0.2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</row>
    <row r="39" spans="1:10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spans="1:10" ht="15" x14ac:dyDescent="0.2">
      <c r="A40" s="16" t="s">
        <v>7</v>
      </c>
      <c r="B40" s="16" t="str">
        <f>IF(B3="","",B3)</f>
        <v/>
      </c>
      <c r="C40" s="16" t="s">
        <v>8</v>
      </c>
      <c r="D40" s="16" t="str">
        <f>IF(B4="","",B4)</f>
        <v/>
      </c>
      <c r="E40" s="16"/>
      <c r="F40" s="12"/>
      <c r="G40" s="12"/>
      <c r="H40" s="12"/>
      <c r="I40" s="12"/>
      <c r="J40" s="12"/>
    </row>
    <row r="41" spans="1:10" ht="15" x14ac:dyDescent="0.2">
      <c r="A41" s="16"/>
      <c r="B41" s="16"/>
      <c r="C41" s="16"/>
      <c r="D41" s="16"/>
      <c r="E41" s="16"/>
      <c r="F41" s="12"/>
      <c r="G41" s="12"/>
      <c r="H41" s="12"/>
      <c r="I41" s="12"/>
      <c r="J41" s="12"/>
    </row>
    <row r="42" spans="1:10" ht="15" x14ac:dyDescent="0.2">
      <c r="A42" s="16"/>
      <c r="B42" s="16"/>
      <c r="C42" s="16"/>
      <c r="D42" s="16"/>
      <c r="E42" s="16"/>
      <c r="F42" s="12"/>
      <c r="G42" s="12"/>
      <c r="H42" s="12"/>
      <c r="I42" s="12"/>
      <c r="J42" s="12"/>
    </row>
    <row r="43" spans="1:10" ht="15" x14ac:dyDescent="0.2">
      <c r="A43" s="16" t="s">
        <v>2</v>
      </c>
      <c r="B43" s="19">
        <f ca="1">TODAY()</f>
        <v>44176</v>
      </c>
      <c r="C43" s="16" t="s">
        <v>28</v>
      </c>
      <c r="E43" s="17"/>
      <c r="F43" s="17"/>
      <c r="G43" s="12"/>
      <c r="H43" s="12"/>
      <c r="I43" s="12"/>
      <c r="J43" s="12"/>
    </row>
    <row r="46" spans="1:10" ht="15" x14ac:dyDescent="0.2">
      <c r="C46" s="16" t="s">
        <v>29</v>
      </c>
      <c r="E46" s="17"/>
      <c r="F46" s="17"/>
    </row>
  </sheetData>
  <sheetProtection selectLockedCells="1"/>
  <mergeCells count="16">
    <mergeCell ref="T10:U10"/>
    <mergeCell ref="J10:K10"/>
    <mergeCell ref="F10:G10"/>
    <mergeCell ref="D10:E10"/>
    <mergeCell ref="H10:I10"/>
    <mergeCell ref="B3:C3"/>
    <mergeCell ref="B4:C4"/>
    <mergeCell ref="B5:C5"/>
    <mergeCell ref="B6:C6"/>
    <mergeCell ref="A1:O1"/>
    <mergeCell ref="L10:M10"/>
    <mergeCell ref="N10:O10"/>
    <mergeCell ref="A9:O9"/>
    <mergeCell ref="G24:G31"/>
    <mergeCell ref="F22:K22"/>
    <mergeCell ref="A22:E22"/>
  </mergeCells>
  <conditionalFormatting sqref="C32">
    <cfRule type="cellIs" dxfId="10" priority="49" operator="lessThanOrEqual">
      <formula>$J$3</formula>
    </cfRule>
    <cfRule type="cellIs" dxfId="9" priority="50" operator="greaterThan">
      <formula>$J$3</formula>
    </cfRule>
  </conditionalFormatting>
  <conditionalFormatting sqref="L12:O19">
    <cfRule type="cellIs" dxfId="8" priority="28" operator="equal">
      <formula>$P$12</formula>
    </cfRule>
    <cfRule type="cellIs" dxfId="7" priority="29" operator="lessThan">
      <formula>$T$12</formula>
    </cfRule>
    <cfRule type="cellIs" dxfId="6" priority="30" operator="greaterThan">
      <formula>$U$12</formula>
    </cfRule>
  </conditionalFormatting>
  <conditionalFormatting sqref="D12:K19">
    <cfRule type="cellIs" dxfId="5" priority="22" operator="equal">
      <formula>$P$12</formula>
    </cfRule>
    <cfRule type="cellIs" dxfId="4" priority="23" operator="lessThan">
      <formula>$T$12</formula>
    </cfRule>
    <cfRule type="cellIs" dxfId="3" priority="24" operator="greaterThan">
      <formula>$U$12</formula>
    </cfRule>
  </conditionalFormatting>
  <dataValidations xWindow="1023" yWindow="346" count="23">
    <dataValidation showDropDown="1" sqref="J5"/>
    <dataValidation type="decimal" showInputMessage="1" promptTitle="Stundenlohn" prompt="«Mindestlohn gemäss nationalem NAV Hauswirtschaft oder AVE Personalverleih beachten»" sqref="J4">
      <formula1>0</formula1>
      <formula2>100</formula2>
    </dataValidation>
    <dataValidation showDropDown="1" showInputMessage="1" promptTitle="Wöchentliche Arbeitszeit" prompt="Bitte tragen Sie hier die wöchentliche Arbeitszeit ein." sqref="J3"/>
    <dataValidation type="list" allowBlank="1" showInputMessage="1" promptTitle="Häufigkeit der Einsätze" prompt="unregelmässige = Einsätze am Tag oder bis dreimal wöchentlich pro Nacht._x000a_regelmässig = durchschnittliche einmal pro Nacht._x000a_häufig = durchschnittlich zweimal pro Nacht." sqref="I5">
      <formula1>"unregelmässig oder Einsätze am Tag, regelmässig, häufig"</formula1>
    </dataValidation>
    <dataValidation type="whole" allowBlank="1" showInputMessage="1" showErrorMessage="1" errorTitle="Fehler" error="Der Naturallohnabzug ist gemäss Art. 11 AHVV auf maximal CHF 33.- gesetzt. Bitte ändern Sie den Wert." promptTitle="Naturallohnabzug" prompt="Bitte tragen Sie hier den Naturallohnabzug ein. Maximaler Abzug gemäss Art. 11 AHVV ist CHF 33.-." sqref="J6">
      <formula1>0</formula1>
      <formula2>33</formula2>
    </dataValidation>
    <dataValidation type="date" allowBlank="1" showInputMessage="1" showErrorMessage="1" errorTitle="Ungültiges Datum" error="Bitte geben Sie ein valides Datum ein!" sqref="A12:A19">
      <formula1>43466</formula1>
      <formula2>2228346</formula2>
    </dataValidation>
    <dataValidation type="decimal" allowBlank="1" showInputMessage="1" showErrorMessage="1" errorTitle="Ungültige Eingabe" error="Bitte geben Sie die Stunden in dezimaler Form ein z.B. 10.5!" sqref="B12:C19">
      <formula1>0</formula1>
      <formula2>24</formula2>
    </dataValidation>
    <dataValidation type="time" allowBlank="1" showInputMessage="1" showErrorMessage="1" errorTitle="Falsche Uhrzeit" error="Die Zeitangabe in diesem Einsatz muss Dezimal sein und Feld &quot;bis&quot; muss grösser sein die Angabe in Feld &quot;von&quot;. Bitte ändern!" promptTitle="Zeitangabe" prompt="Zeit eingeben im Format:_x000a_00:00 - 23:59" sqref="D12:D19">
      <formula1>0</formula1>
      <formula2>0.999305555555556</formula2>
    </dataValidation>
    <dataValidation type="decimal" operator="greaterThan" allowBlank="1" showInputMessage="1" showErrorMessage="1" errorTitle="Falsche Uhrzeit" error="Die Zeitangabe in diesem Einsatz muss Dezimal sein und Feld &quot;bis&quot; muss grösser sein die Angabe in Feld &quot;von&quot;. Bitte ändern!" promptTitle="Zeitangabe" prompt="Zeit eingeben im Format:_x000a_00:01 - 24:00" sqref="E12:E19">
      <formula1>D12</formula1>
    </dataValidation>
    <dataValidation type="time" operator="greaterThan" allowBlank="1" showInputMessage="1" showErrorMessage="1" errorTitle="Falsche Uhrzeit" error="Die Zeitangabe in diesem Einsatz muss Dezimal sein und Feld &quot;bis&quot; muss grösser sein die Angabe in Feld &quot;von&quot;. Bitte ändern!" promptTitle="Zeitangabe" prompt="Zeit eingeben im Format:_x000a_00:03 - 24:00" sqref="F12:F19">
      <formula1>E12</formula1>
    </dataValidation>
    <dataValidation type="decimal" operator="greaterThan" allowBlank="1" showInputMessage="1" showErrorMessage="1" errorTitle="Falsche Uhrzeit" error="Die Zeitangabe in diesem Einsatz muss Dezimal sein und Feld &quot;bis&quot; muss grösser sein die Angabe in Feld &quot;von&quot;. Bitte ändern!" promptTitle="Zeitangabe" prompt="Zeit eingeben im Format:_x000a_00:04 - 24:00" sqref="G12:G19">
      <formula1>F12</formula1>
    </dataValidation>
    <dataValidation type="time" operator="greaterThan" allowBlank="1" showInputMessage="1" showErrorMessage="1" errorTitle="Falsche Uhrzeit" error="Die Zeitangabe in diesem Einsatz muss Dezimal sein und Feld &quot;bis&quot; muss grösser sein die Angabe in Feld &quot;von&quot;. Bitte ändern!" promptTitle="Zeitangabe" prompt="Zeit eingeben im Format:_x000a_00:05 - 24:00" sqref="H12:H19">
      <formula1>G12</formula1>
    </dataValidation>
    <dataValidation type="decimal" operator="greaterThan" allowBlank="1" showInputMessage="1" showErrorMessage="1" errorTitle="Falsche Uhrzeit" error="Die Zeitangabe in diesem Einsatz muss Dezimal sein und Feld &quot;bis&quot; muss grösser sein die Angabe in Feld &quot;von&quot;. Bitte ändern!" promptTitle="Zeitangabe" prompt="Zeit eingeben im Format:_x000a_00:06 - 24:00" sqref="I12:I19">
      <formula1>H12</formula1>
    </dataValidation>
    <dataValidation type="time" operator="greaterThan" allowBlank="1" showInputMessage="1" showErrorMessage="1" errorTitle="Falsche Uhrzeit" error="Die Zeitangabe in diesem Einsatz muss Dezimal sein und Feld &quot;bis&quot; muss grösser sein die Angabe in Feld &quot;von&quot;. Bitte ändern!" promptTitle="Zeitangabe" prompt="Zeit eingeben im Format:_x000a_00:07 - 24:00" sqref="J12:J19">
      <formula1>I12</formula1>
    </dataValidation>
    <dataValidation type="decimal" operator="greaterThan" allowBlank="1" showInputMessage="1" showErrorMessage="1" errorTitle="Falsche Uhrzeit" error="Die Zeitangabe in diesem Einsatz muss Dezimal sein und Feld &quot;bis&quot; muss grösser sein die Angabe in Feld &quot;von&quot;. Bitte ändern!" promptTitle="Zeitangabe" prompt="Zeit eingeben im Format:_x000a_00:08 - 24:00" sqref="K12:K19">
      <formula1>J12</formula1>
    </dataValidation>
    <dataValidation type="time" operator="greaterThan" allowBlank="1" showInputMessage="1" showErrorMessage="1" errorTitle="Falsche Uhrzeit" error="Die Zeitangabe in diesem Einsatz muss Dezimal sein und Feld &quot;bis&quot; muss grösser sein die Angabe in Feld &quot;von&quot;. Bitte ändern!" promptTitle="Zeitangabe" prompt="Zeit eingeben im Format:_x000a_00:09 - 24:00" sqref="L12:L19">
      <formula1>K12</formula1>
    </dataValidation>
    <dataValidation type="decimal" operator="greaterThan" allowBlank="1" showInputMessage="1" showErrorMessage="1" errorTitle="Falsche Uhrzeit" error="Die Zeitangabe in diesem Einsatz muss Dezimal sein und Feld &quot;bis&quot; muss grösser sein die Angabe in Feld &quot;von&quot;. Bitte ändern!" promptTitle="Zeitangabe" prompt="Zeit eingeben im Format:_x000a_00:10 - 24:00" sqref="M12:M19">
      <formula1>L12</formula1>
    </dataValidation>
    <dataValidation type="time" operator="greaterThan" allowBlank="1" showInputMessage="1" showErrorMessage="1" errorTitle="Falsche Uhrzeit" error="Die Zeitangabe in diesem Einsatz muss Dezimal sein und Feld &quot;bis&quot; muss grösser sein die Angabe in Feld &quot;von&quot;. Bitte ändern!" promptTitle="Zeitangabe" prompt="Zeit eingeben im Format:_x000a_00:11 - 24:00" sqref="N12:N19">
      <formula1>M12</formula1>
    </dataValidation>
    <dataValidation type="decimal" operator="greaterThan" allowBlank="1" showInputMessage="1" showErrorMessage="1" errorTitle="Falsche Uhrzeit" error="Die Zeitangabe in diesem Einsatz muss Dezimal sein und Feld &quot;bis&quot; muss grösser sein die Angabe in Feld &quot;von&quot;. Bitte ändern!" promptTitle="Zeitangabe" prompt="Zeit eingeben im Format:_x000a_00:12- 24:00" sqref="O12:O19">
      <formula1>N12</formula1>
    </dataValidation>
    <dataValidation allowBlank="1" showInputMessage="1" showErrorMessage="1" promptTitle="Betreuungszeitraum" prompt="Betreuungszeit =  die gesamte Anwesenheit pro Tag = aktive Arbeitszeit plus Präsenzzeit und Pausen. Z.B. 24 Std / 12 Std./ 8 Std…" sqref="B11"/>
    <dataValidation allowBlank="1" showInputMessage="1" showErrorMessage="1" promptTitle="Pause" prompt="Eingabe aller Pausen (ohne Betreuungszeit, ohne Präsenzzeit)" sqref="C11"/>
    <dataValidation type="list" errorStyle="warning" allowBlank="1" showInputMessage="1" showErrorMessage="1" errorTitle="Bitte Ja oder Nein eingeben" sqref="B25:B31">
      <formula1>"Ja, Nein"</formula1>
    </dataValidation>
    <dataValidation type="list" errorStyle="warning" allowBlank="1" showInputMessage="1" showErrorMessage="1" errorTitle="Bitte Ja oder Nein eingeben" error="Bitte Ja oder Nein eingeben" sqref="B24">
      <formula1>"Ja, Nein"</formula1>
    </dataValidation>
  </dataValidations>
  <pageMargins left="0.7" right="0.7" top="0.78740157499999996" bottom="0.78740157499999996" header="0.3" footer="0.3"/>
  <pageSetup paperSize="9" scale="5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opLeftCell="A7" zoomScale="85" zoomScaleNormal="85" workbookViewId="0">
      <selection activeCell="A25" sqref="A25"/>
    </sheetView>
  </sheetViews>
  <sheetFormatPr baseColWidth="10" defaultRowHeight="14.25" x14ac:dyDescent="0.2"/>
  <cols>
    <col min="2" max="2" width="21.625" customWidth="1"/>
    <col min="3" max="4" width="22.625" customWidth="1"/>
    <col min="5" max="5" width="19.875" customWidth="1"/>
    <col min="6" max="6" width="21.375" customWidth="1"/>
    <col min="7" max="7" width="36.625" customWidth="1"/>
    <col min="8" max="8" width="35" customWidth="1"/>
    <col min="9" max="9" width="19.25" customWidth="1"/>
  </cols>
  <sheetData>
    <row r="1" spans="1:10" ht="27.75" x14ac:dyDescent="0.4">
      <c r="A1" s="149" t="s">
        <v>65</v>
      </c>
      <c r="B1" s="149"/>
      <c r="C1" s="149"/>
      <c r="D1" s="149"/>
      <c r="E1" s="149"/>
      <c r="F1" s="149"/>
      <c r="G1" s="149"/>
      <c r="H1" s="149"/>
      <c r="I1" s="149"/>
      <c r="J1" s="149"/>
    </row>
    <row r="3" spans="1:10" ht="15" x14ac:dyDescent="0.25">
      <c r="A3" s="63"/>
      <c r="B3" s="49" t="s">
        <v>78</v>
      </c>
    </row>
    <row r="4" spans="1:10" ht="15" x14ac:dyDescent="0.25">
      <c r="A4" t="s">
        <v>31</v>
      </c>
    </row>
    <row r="6" spans="1:10" ht="62.1" customHeight="1" x14ac:dyDescent="0.2">
      <c r="A6" s="5" t="s">
        <v>30</v>
      </c>
      <c r="B6" s="18"/>
      <c r="C6" s="5"/>
      <c r="D6" s="5"/>
      <c r="E6" s="125">
        <v>10</v>
      </c>
      <c r="F6" s="150" t="s">
        <v>59</v>
      </c>
      <c r="G6" s="151"/>
    </row>
    <row r="7" spans="1:10" ht="32.450000000000003" customHeight="1" x14ac:dyDescent="0.25">
      <c r="A7" s="5" t="s">
        <v>9</v>
      </c>
      <c r="B7" s="18"/>
      <c r="C7" s="5"/>
      <c r="D7" s="5"/>
      <c r="E7" s="126">
        <v>20</v>
      </c>
      <c r="F7" s="150" t="s">
        <v>60</v>
      </c>
      <c r="G7" s="151"/>
    </row>
    <row r="8" spans="1:10" ht="47.1" customHeight="1" x14ac:dyDescent="0.25">
      <c r="A8" s="5" t="s">
        <v>73</v>
      </c>
      <c r="C8" s="5"/>
      <c r="D8" s="64"/>
      <c r="E8" s="132">
        <v>0.5</v>
      </c>
      <c r="F8" s="150" t="s">
        <v>79</v>
      </c>
      <c r="G8" s="151"/>
    </row>
    <row r="9" spans="1:10" ht="42.95" customHeight="1" x14ac:dyDescent="0.2">
      <c r="A9" s="5" t="s">
        <v>72</v>
      </c>
      <c r="B9" s="18"/>
      <c r="C9" s="5"/>
      <c r="D9" s="5"/>
      <c r="E9" s="127">
        <v>30</v>
      </c>
      <c r="F9" s="150" t="s">
        <v>38</v>
      </c>
      <c r="G9" s="151"/>
    </row>
    <row r="10" spans="1:10" x14ac:dyDescent="0.2">
      <c r="A10" s="12"/>
      <c r="B10" s="12"/>
      <c r="C10" s="12"/>
      <c r="D10" s="12"/>
      <c r="E10" s="12"/>
      <c r="F10" s="12"/>
      <c r="G10" s="12"/>
    </row>
    <row r="11" spans="1:10" x14ac:dyDescent="0.2">
      <c r="A11" s="12"/>
      <c r="B11" s="12"/>
      <c r="C11" s="12"/>
      <c r="D11" s="12"/>
      <c r="E11" s="12"/>
      <c r="F11" s="12"/>
      <c r="G11" s="12"/>
    </row>
    <row r="12" spans="1:10" ht="15" thickBot="1" x14ac:dyDescent="0.25">
      <c r="A12" s="12"/>
      <c r="B12" s="12"/>
      <c r="C12" s="12"/>
      <c r="D12" s="12"/>
      <c r="E12" s="12"/>
      <c r="F12" s="12"/>
      <c r="G12" s="12"/>
    </row>
    <row r="13" spans="1:10" ht="30.75" thickBot="1" x14ac:dyDescent="0.3">
      <c r="A13" s="10"/>
      <c r="B13" s="25" t="s">
        <v>56</v>
      </c>
      <c r="C13" s="52" t="s">
        <v>39</v>
      </c>
      <c r="D13" s="12"/>
      <c r="E13" s="134" t="s">
        <v>41</v>
      </c>
      <c r="F13" s="135"/>
      <c r="G13" s="12"/>
    </row>
    <row r="14" spans="1:10" ht="30.75" thickBot="1" x14ac:dyDescent="0.3">
      <c r="A14" s="21" t="s">
        <v>2</v>
      </c>
      <c r="B14" s="20" t="s">
        <v>36</v>
      </c>
      <c r="C14" s="31" t="s">
        <v>14</v>
      </c>
      <c r="D14" s="12"/>
      <c r="E14" s="32" t="s">
        <v>0</v>
      </c>
      <c r="F14" s="33" t="s">
        <v>1</v>
      </c>
      <c r="G14" s="12"/>
    </row>
    <row r="15" spans="1:10" ht="15" thickBot="1" x14ac:dyDescent="0.25">
      <c r="A15" s="128">
        <v>43678</v>
      </c>
      <c r="B15" s="129">
        <v>24</v>
      </c>
      <c r="C15" s="130">
        <v>2</v>
      </c>
      <c r="D15" s="12"/>
      <c r="E15" s="131"/>
      <c r="F15" s="131"/>
      <c r="G15" s="12"/>
    </row>
    <row r="16" spans="1:10" ht="102" x14ac:dyDescent="0.2">
      <c r="B16" s="54" t="s">
        <v>37</v>
      </c>
      <c r="C16" s="54" t="s">
        <v>47</v>
      </c>
      <c r="D16" s="55"/>
      <c r="E16" s="148" t="s">
        <v>48</v>
      </c>
      <c r="F16" s="148"/>
    </row>
    <row r="19" spans="1:11" ht="15" thickBot="1" x14ac:dyDescent="0.25"/>
    <row r="20" spans="1:11" ht="44.25" customHeight="1" thickBot="1" x14ac:dyDescent="0.3">
      <c r="A20" s="21" t="s">
        <v>2</v>
      </c>
      <c r="B20" s="26" t="s">
        <v>80</v>
      </c>
      <c r="C20" s="47" t="s">
        <v>15</v>
      </c>
      <c r="D20" s="26" t="s">
        <v>51</v>
      </c>
      <c r="E20" s="26" t="s">
        <v>52</v>
      </c>
      <c r="F20" s="26" t="s">
        <v>53</v>
      </c>
      <c r="G20" s="26" t="s">
        <v>17</v>
      </c>
      <c r="H20" s="9" t="s">
        <v>54</v>
      </c>
      <c r="I20" s="9" t="s">
        <v>83</v>
      </c>
      <c r="J20" s="9" t="s">
        <v>82</v>
      </c>
      <c r="K20" s="8" t="s">
        <v>6</v>
      </c>
    </row>
    <row r="21" spans="1:11" ht="15" x14ac:dyDescent="0.25">
      <c r="A21" s="40">
        <v>43678</v>
      </c>
      <c r="B21" s="46" t="s">
        <v>77</v>
      </c>
      <c r="C21" s="42">
        <v>12</v>
      </c>
      <c r="D21" s="46">
        <v>11</v>
      </c>
      <c r="E21" s="45">
        <v>1</v>
      </c>
      <c r="F21" s="34">
        <v>245</v>
      </c>
      <c r="G21" s="43">
        <v>10</v>
      </c>
      <c r="H21" s="34">
        <v>100</v>
      </c>
      <c r="I21" s="133">
        <v>177.5</v>
      </c>
      <c r="J21" s="44">
        <v>-30</v>
      </c>
      <c r="K21" s="35">
        <f>SUM(F21:J21)</f>
        <v>502.5</v>
      </c>
    </row>
    <row r="22" spans="1:11" ht="63.75" x14ac:dyDescent="0.2">
      <c r="B22" s="56" t="s">
        <v>81</v>
      </c>
      <c r="C22" s="56" t="s">
        <v>49</v>
      </c>
      <c r="D22" s="56" t="s">
        <v>50</v>
      </c>
      <c r="E22" s="57" t="s">
        <v>61</v>
      </c>
      <c r="F22" s="57" t="s">
        <v>62</v>
      </c>
      <c r="G22" s="57" t="s">
        <v>63</v>
      </c>
      <c r="H22" s="57" t="s">
        <v>64</v>
      </c>
      <c r="I22" s="41"/>
      <c r="J22" s="41"/>
    </row>
    <row r="23" spans="1:11" ht="15" x14ac:dyDescent="0.2">
      <c r="A23" t="s">
        <v>58</v>
      </c>
      <c r="B23" s="50"/>
      <c r="C23" s="50"/>
      <c r="D23" s="48"/>
      <c r="E23" s="48"/>
      <c r="F23" s="48"/>
      <c r="G23" s="48"/>
      <c r="H23" s="41"/>
      <c r="I23" s="41"/>
    </row>
    <row r="24" spans="1:11" x14ac:dyDescent="0.2">
      <c r="A24" t="s">
        <v>84</v>
      </c>
    </row>
    <row r="25" spans="1:11" x14ac:dyDescent="0.2">
      <c r="A25" t="s">
        <v>57</v>
      </c>
    </row>
    <row r="26" spans="1:11" x14ac:dyDescent="0.2">
      <c r="A26" s="51" t="s">
        <v>32</v>
      </c>
    </row>
    <row r="27" spans="1:11" x14ac:dyDescent="0.2">
      <c r="A27" s="51" t="s">
        <v>33</v>
      </c>
    </row>
    <row r="28" spans="1:11" x14ac:dyDescent="0.2">
      <c r="A28" s="51" t="s">
        <v>34</v>
      </c>
    </row>
    <row r="29" spans="1:11" x14ac:dyDescent="0.2">
      <c r="A29" s="51" t="s">
        <v>35</v>
      </c>
    </row>
  </sheetData>
  <sheetProtection formatCells="0" selectLockedCells="1" selectUnlockedCells="1"/>
  <mergeCells count="7">
    <mergeCell ref="E13:F13"/>
    <mergeCell ref="E16:F16"/>
    <mergeCell ref="A1:J1"/>
    <mergeCell ref="F6:G6"/>
    <mergeCell ref="F7:G7"/>
    <mergeCell ref="F8:G8"/>
    <mergeCell ref="F9:G9"/>
  </mergeCells>
  <conditionalFormatting sqref="E15:F15">
    <cfRule type="cellIs" dxfId="2" priority="1" operator="equal">
      <formula>$P$11</formula>
    </cfRule>
    <cfRule type="cellIs" dxfId="1" priority="2" operator="lessThan">
      <formula>$T$11</formula>
    </cfRule>
    <cfRule type="cellIs" dxfId="0" priority="3" operator="greaterThan">
      <formula>$U$11</formula>
    </cfRule>
  </conditionalFormatting>
  <dataValidations count="11">
    <dataValidation type="whole" allowBlank="1" showInputMessage="1" showErrorMessage="1" errorTitle="Fehler" error="Der Naturallohnabzug ist gemäss Art. 11 AHVV auf maximal CHF 33.- gesetzt. Bitte ändern Sie den Wert." promptTitle="Naturallohnabzug" prompt="Bitte tragen Sie hier den Naturallohnabzug ein. Maximaler Abzug gemäss Art. 11 AHVV ist CHF 33.-." sqref="E9">
      <formula1>0</formula1>
      <formula2>33</formula2>
    </dataValidation>
    <dataValidation allowBlank="1" showInputMessage="1" promptTitle="Präsenzstundenlohn" prompt="Bitte tragen Sie hier den Präsenzstundenlohn ein, oder wählen eine der Vorgaben._x000a__x000a_Haben Sie beide Felder I5 und J5 abgefüllt, so wird das höhere Ergebnis angewendet." sqref="D8"/>
    <dataValidation type="list" allowBlank="1" showInputMessage="1" promptTitle="Wöchentliche Arbeitszeit" prompt="Bitte tragen Sie hier die wöchentliche Arbeitszeit ein, oder wählen eine der Vorgaben." sqref="E6">
      <formula1>"44,50"</formula1>
    </dataValidation>
    <dataValidation type="decimal" promptTitle="Stundenlohn" prompt="Bitte tragen Sie hier Stundenlohn ein, oder wählen eine der Vorgaben." sqref="E7">
      <formula1>10</formula1>
      <formula2>100</formula2>
    </dataValidation>
    <dataValidation type="list" allowBlank="1" showInputMessage="1" promptTitle="Prozent" prompt="Bitte tragen Sie hier die Prozentzahl ein, oder wählen eine der Vorgaben._x000a__x000a_Haben Sie beide Felder I5 und J5 abgefüllt, so wird das höhere Ergebnis angewendet." sqref="E8">
      <formula1>"25%,35%,50%"</formula1>
    </dataValidation>
    <dataValidation type="decimal" allowBlank="1" showInputMessage="1" showErrorMessage="1" errorTitle="Ungültige Eingabe" error="Bitte geben Sie die Stunden in dezimaler Form ein z.B. 10.5!" sqref="B15:C15">
      <formula1>0</formula1>
      <formula2>24</formula2>
    </dataValidation>
    <dataValidation type="date" allowBlank="1" showInputMessage="1" showErrorMessage="1" errorTitle="Ungültiges Datum" error="Bitte geben Sie ein valides Datum ein!" sqref="A15">
      <formula1>43466</formula1>
      <formula2>2228346</formula2>
    </dataValidation>
    <dataValidation type="decimal" operator="greaterThan" allowBlank="1" showInputMessage="1" showErrorMessage="1" errorTitle="Falsche Uhrzeit" error="Die Zeitangabe in diesem Einsatz muss Dezimal sein und Feld &quot;bis&quot; muss grösser sein die Angabe in Feld &quot;von&quot;. Bitte ändern!" promptTitle="Zeitangabe" prompt="Zeit eingeben im Format:_x000a_00:01 - 24:00" sqref="F15">
      <formula1>E15</formula1>
    </dataValidation>
    <dataValidation type="time" allowBlank="1" showInputMessage="1" showErrorMessage="1" errorTitle="Falsche Uhrzeit" error="Die Zeitangabe in diesem Einsatz muss Dezimal sein und Feld &quot;bis&quot; muss grösser sein die Angabe in Feld &quot;von&quot;. Bitte ändern!" promptTitle="Zeitangabe" prompt="Zeit eingeben im Format:_x000a_00:00 - 23:59" sqref="E15">
      <formula1>0</formula1>
      <formula2>0.999305555555556</formula2>
    </dataValidation>
    <dataValidation allowBlank="1" showInputMessage="1" showErrorMessage="1" promptTitle="Pause" prompt="Eingabe aller Pausen (ohne Betreuungszeit, ohne Präsenzzeit)" sqref="C14"/>
    <dataValidation allowBlank="1" showInputMessage="1" showErrorMessage="1" promptTitle="Betreuungszeitraum" prompt="Betreuungszeit =  die gesamte Anwesenheit pro Tag = aktive Arbeitszeit plus Präsenzzeit und Pausen. Z.B. 24 Std / 12 Std./ 8 Std…" sqref="B14"/>
  </dataValidations>
  <pageMargins left="0.7" right="0.7" top="0.78740157499999996" bottom="0.78740157499999996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Betreungszeit</vt:lpstr>
      <vt:lpstr>Beschreibung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Müller, Nicholas</dc:creator>
  <cp:lastModifiedBy>Müller, Nicholas</cp:lastModifiedBy>
  <cp:lastPrinted>2020-12-09T12:59:48Z</cp:lastPrinted>
  <dcterms:created xsi:type="dcterms:W3CDTF">2019-07-22T13:55:37Z</dcterms:created>
  <dcterms:modified xsi:type="dcterms:W3CDTF">2020-12-11T12:59:08Z</dcterms:modified>
</cp:coreProperties>
</file>